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-120" yWindow="-120" windowWidth="19440" windowHeight="11640" tabRatio="938" activeTab="1"/>
  </bookViews>
  <sheets>
    <sheet name="Portaria 12X36 Noturno" sheetId="18" r:id="rId1"/>
    <sheet name="Portaria 12X36 Diurno" sheetId="133" r:id="rId2"/>
    <sheet name="UNIFORMES" sheetId="131" r:id="rId3"/>
    <sheet name="EQUIPAMENTOS" sheetId="132" r:id="rId4"/>
    <sheet name="PREPOSTO" sheetId="130" state="hidden" r:id="rId5"/>
  </sheets>
  <definedNames>
    <definedName name="__xlnm.Print_Area_1" localSheetId="3">#REF!</definedName>
    <definedName name="__xlnm.Print_Area_1" localSheetId="1">#REF!</definedName>
    <definedName name="__xlnm.Print_Area_1" localSheetId="2">#REF!</definedName>
    <definedName name="__xlnm.Print_Area_1">#REF!</definedName>
    <definedName name="__xlnm.Print_Area_2" localSheetId="3">#REF!</definedName>
    <definedName name="__xlnm.Print_Area_2" localSheetId="1">#REF!</definedName>
    <definedName name="__xlnm.Print_Area_2" localSheetId="2">#REF!</definedName>
    <definedName name="__xlnm.Print_Area_2">#REF!</definedName>
    <definedName name="__xlnm.Print_Area_3" localSheetId="3">#REF!</definedName>
    <definedName name="__xlnm.Print_Area_3" localSheetId="1">#REF!</definedName>
    <definedName name="__xlnm.Print_Area_3" localSheetId="2">#REF!</definedName>
    <definedName name="__xlnm.Print_Area_3">#REF!</definedName>
    <definedName name="_xlnm.Print_Area" localSheetId="1">'Portaria 12X36 Diurno'!$A$1:$D$140</definedName>
    <definedName name="_xlnm.Print_Area" localSheetId="0">'Portaria 12X36 Noturno'!$A$1:$D$140</definedName>
    <definedName name="_xlnm.Print_Area" localSheetId="4">PREPOSTO!$A$1:$D$153</definedName>
    <definedName name="Excel_BuiltIn_Print_Area_1">#N/A</definedName>
    <definedName name="Excel_BuiltIn_Print_Area_1_1">"$#REF!.$A$1:$N$127"</definedName>
    <definedName name="Excel_BuiltIn_Print_Area_1_2">#N/A</definedName>
    <definedName name="Excel_BuiltIn_Print_Area_12" localSheetId="3">#REF!</definedName>
    <definedName name="Excel_BuiltIn_Print_Area_12" localSheetId="1">#REF!</definedName>
    <definedName name="Excel_BuiltIn_Print_Area_12" localSheetId="2">#REF!</definedName>
    <definedName name="Excel_BuiltIn_Print_Area_12">#REF!</definedName>
    <definedName name="Excel_BuiltIn_Print_Area_16" localSheetId="3">#REF!</definedName>
    <definedName name="Excel_BuiltIn_Print_Area_16" localSheetId="1">#REF!</definedName>
    <definedName name="Excel_BuiltIn_Print_Area_16" localSheetId="2">#REF!</definedName>
    <definedName name="Excel_BuiltIn_Print_Area_16">#REF!</definedName>
    <definedName name="Excel_BuiltIn_Print_Area_2">#N/A</definedName>
    <definedName name="Excel_BuiltIn_Print_Area_2_2">#N/A</definedName>
    <definedName name="Excel_BuiltIn_Print_Area_20" localSheetId="3">#REF!</definedName>
    <definedName name="Excel_BuiltIn_Print_Area_20" localSheetId="1">#REF!</definedName>
    <definedName name="Excel_BuiltIn_Print_Area_20" localSheetId="2">#REF!</definedName>
    <definedName name="Excel_BuiltIn_Print_Area_20">#REF!</definedName>
    <definedName name="Excel_BuiltIn_Print_Area_24" localSheetId="3">#REF!</definedName>
    <definedName name="Excel_BuiltIn_Print_Area_24" localSheetId="1">#REF!</definedName>
    <definedName name="Excel_BuiltIn_Print_Area_24" localSheetId="2">#REF!</definedName>
    <definedName name="Excel_BuiltIn_Print_Area_24">#REF!</definedName>
    <definedName name="Excel_BuiltIn_Print_Area_26_1" localSheetId="3">#REF!</definedName>
    <definedName name="Excel_BuiltIn_Print_Area_26_1" localSheetId="1">#REF!</definedName>
    <definedName name="Excel_BuiltIn_Print_Area_26_1" localSheetId="2">#REF!</definedName>
    <definedName name="Excel_BuiltIn_Print_Area_26_1">#REF!</definedName>
    <definedName name="Excel_BuiltIn_Print_Area_26_1_1" localSheetId="1">#REF!</definedName>
    <definedName name="Excel_BuiltIn_Print_Area_26_1_1">#REF!</definedName>
    <definedName name="Excel_BuiltIn_Print_Area_28" localSheetId="1">#REF!</definedName>
    <definedName name="Excel_BuiltIn_Print_Area_28">#REF!</definedName>
    <definedName name="Excel_BuiltIn_Print_Area_3_1" localSheetId="1">#REF!</definedName>
    <definedName name="Excel_BuiltIn_Print_Area_3_1">#REF!</definedName>
    <definedName name="Excel_BuiltIn_Print_Area_3_1_1" localSheetId="1">#REF!</definedName>
    <definedName name="Excel_BuiltIn_Print_Area_3_1_1">#REF!</definedName>
    <definedName name="Excel_BuiltIn_Print_Area_32" localSheetId="1">#REF!</definedName>
    <definedName name="Excel_BuiltIn_Print_Area_32">#REF!</definedName>
    <definedName name="Excel_BuiltIn_Print_Area_36" localSheetId="1">#REF!</definedName>
    <definedName name="Excel_BuiltIn_Print_Area_36">#REF!</definedName>
    <definedName name="Excel_BuiltIn_Print_Area_40" localSheetId="1">#REF!</definedName>
    <definedName name="Excel_BuiltIn_Print_Area_40">#REF!</definedName>
    <definedName name="Excel_BuiltIn_Print_Area_44" localSheetId="1">#REF!</definedName>
    <definedName name="Excel_BuiltIn_Print_Area_44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8" localSheetId="1">#REF!</definedName>
    <definedName name="Excel_BuiltIn_Print_Area_8">#REF!</definedName>
    <definedName name="Excel_BuiltIn_Print_Titles" localSheetId="1">#REF!</definedName>
    <definedName name="Excel_BuiltIn_Print_Titles">#REF!</definedName>
    <definedName name="inf" localSheetId="1">#REF!</definedName>
    <definedName name="inf">#REF!</definedName>
    <definedName name="Samuel" localSheetId="1">#REF!</definedName>
    <definedName name="Samuel">#REF!</definedName>
    <definedName name="SHARED_FORMULA_5_102_5_102_0" localSheetId="3">#REF!%*#REF!</definedName>
    <definedName name="SHARED_FORMULA_5_102_5_102_0" localSheetId="1">#REF!%*#REF!</definedName>
    <definedName name="SHARED_FORMULA_5_102_5_102_0" localSheetId="2">#REF!%*#REF!</definedName>
    <definedName name="SHARED_FORMULA_5_102_5_102_0">#REF!%*#REF!</definedName>
    <definedName name="SHARED_FORMULA_5_112_5_112_0" localSheetId="3">#REF!%*#REF!</definedName>
    <definedName name="SHARED_FORMULA_5_112_5_112_0" localSheetId="1">#REF!%*#REF!</definedName>
    <definedName name="SHARED_FORMULA_5_112_5_112_0" localSheetId="2">#REF!%*#REF!</definedName>
    <definedName name="SHARED_FORMULA_5_112_5_112_0">#REF!%*#REF!</definedName>
    <definedName name="SHARED_FORMULA_5_77_5_77_0" localSheetId="3">#REF!%*#REF!</definedName>
    <definedName name="SHARED_FORMULA_5_77_5_77_0" localSheetId="1">#REF!%*#REF!</definedName>
    <definedName name="SHARED_FORMULA_5_77_5_77_0" localSheetId="2">#REF!%*#REF!</definedName>
    <definedName name="SHARED_FORMULA_5_77_5_77_0">#REF!%*#REF!</definedName>
    <definedName name="Teste">#N/A</definedName>
    <definedName name="UN" localSheetId="3">#REF!</definedName>
    <definedName name="UN" localSheetId="1">#REF!</definedName>
    <definedName name="UN" localSheetId="2">#REF!</definedName>
    <definedName name="UN">#REF!</definedName>
  </definedNames>
  <calcPr calcId="145621"/>
</workbook>
</file>

<file path=xl/calcChain.xml><?xml version="1.0" encoding="utf-8"?>
<calcChain xmlns="http://schemas.openxmlformats.org/spreadsheetml/2006/main">
  <c r="C23" i="133" l="1"/>
  <c r="F12" i="132" l="1"/>
  <c r="F13" i="132" l="1"/>
  <c r="F14" i="132" s="1"/>
  <c r="F8" i="131"/>
  <c r="F9" i="131" s="1"/>
  <c r="D62" i="130" l="1"/>
  <c r="D59" i="130"/>
  <c r="C127" i="130"/>
  <c r="F143" i="130"/>
  <c r="C15" i="130"/>
  <c r="C22" i="130" s="1"/>
  <c r="A153" i="130"/>
  <c r="A152" i="130"/>
  <c r="A147" i="130"/>
  <c r="C141" i="130"/>
  <c r="C131" i="130"/>
  <c r="C130" i="130"/>
  <c r="C129" i="130"/>
  <c r="C126" i="130"/>
  <c r="C120" i="130"/>
  <c r="C108" i="130"/>
  <c r="D102" i="130"/>
  <c r="C102" i="130"/>
  <c r="C95" i="130"/>
  <c r="C94" i="130"/>
  <c r="C93" i="130"/>
  <c r="C92" i="130"/>
  <c r="C91" i="130"/>
  <c r="C90" i="130"/>
  <c r="C81" i="130"/>
  <c r="C79" i="130"/>
  <c r="C78" i="130"/>
  <c r="C76" i="130"/>
  <c r="D61" i="130"/>
  <c r="D60" i="130"/>
  <c r="D58" i="130"/>
  <c r="D57" i="130"/>
  <c r="C56" i="130"/>
  <c r="D56" i="130" s="1"/>
  <c r="C55" i="130"/>
  <c r="C44" i="130"/>
  <c r="C50" i="130" s="1"/>
  <c r="C36" i="130"/>
  <c r="C37" i="130" s="1"/>
  <c r="C17" i="130"/>
  <c r="C13" i="130"/>
  <c r="C10" i="130"/>
  <c r="C9" i="130"/>
  <c r="C7" i="130"/>
  <c r="A4" i="130"/>
  <c r="C23" i="18"/>
  <c r="C80" i="130" l="1"/>
  <c r="C96" i="130"/>
  <c r="C128" i="130"/>
  <c r="C132" i="130" s="1"/>
  <c r="C28" i="130"/>
  <c r="D94" i="130" s="1"/>
  <c r="D93" i="130"/>
  <c r="D35" i="130"/>
  <c r="D55" i="130"/>
  <c r="C77" i="130"/>
  <c r="D77" i="130" s="1"/>
  <c r="D36" i="130"/>
  <c r="D92" i="130"/>
  <c r="D81" i="130" l="1"/>
  <c r="D78" i="130"/>
  <c r="D79" i="130"/>
  <c r="D91" i="130"/>
  <c r="D63" i="130"/>
  <c r="C70" i="130" s="1"/>
  <c r="D90" i="130"/>
  <c r="C137" i="130"/>
  <c r="D76" i="130"/>
  <c r="D95" i="130"/>
  <c r="D80" i="130"/>
  <c r="D37" i="130"/>
  <c r="C82" i="130"/>
  <c r="D82" i="130" l="1"/>
  <c r="C139" i="130" s="1"/>
  <c r="D96" i="130"/>
  <c r="C107" i="130" s="1"/>
  <c r="C109" i="130" s="1"/>
  <c r="C140" i="130" s="1"/>
  <c r="C68" i="130"/>
  <c r="D48" i="130"/>
  <c r="D45" i="130"/>
  <c r="D46" i="130"/>
  <c r="D42" i="130"/>
  <c r="D43" i="130"/>
  <c r="D49" i="130"/>
  <c r="D44" i="130"/>
  <c r="D47" i="130"/>
  <c r="D50" i="130" l="1"/>
  <c r="C69" i="130" l="1"/>
  <c r="C71" i="130" s="1"/>
  <c r="C138" i="130" s="1"/>
  <c r="C142" i="130" s="1"/>
  <c r="C111" i="130"/>
  <c r="D126" i="130" l="1"/>
  <c r="D127" i="130" l="1"/>
  <c r="D130" i="130" l="1"/>
  <c r="D131" i="130"/>
  <c r="D129" i="130"/>
  <c r="D132" i="130" l="1"/>
  <c r="C143" i="130" s="1"/>
  <c r="C144" i="130" s="1"/>
  <c r="C145" i="130" l="1"/>
  <c r="F144" i="130"/>
</calcChain>
</file>

<file path=xl/sharedStrings.xml><?xml version="1.0" encoding="utf-8"?>
<sst xmlns="http://schemas.openxmlformats.org/spreadsheetml/2006/main" count="620" uniqueCount="157">
  <si>
    <t>Adicional Noturno</t>
  </si>
  <si>
    <t>Total</t>
  </si>
  <si>
    <t>SEBRAE</t>
  </si>
  <si>
    <t>INCRA</t>
  </si>
  <si>
    <t>FGTS</t>
  </si>
  <si>
    <t>Insumos Diversos</t>
  </si>
  <si>
    <t>Custos Indiretos, Tributos e Lucro</t>
  </si>
  <si>
    <t>Custos Indiretos</t>
  </si>
  <si>
    <t>Lucro</t>
  </si>
  <si>
    <t>Módulo 1 - Composição da Remuneração</t>
  </si>
  <si>
    <t>Composição da Remuneração</t>
  </si>
  <si>
    <t>Valor (R$)</t>
  </si>
  <si>
    <t>A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</si>
  <si>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</si>
  <si>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</si>
  <si>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</si>
  <si>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</si>
  <si>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</si>
  <si>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</si>
  <si>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</si>
  <si>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</si>
  <si>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</si>
  <si>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</si>
  <si>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</si>
  <si>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</si>
  <si>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</si>
  <si>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</si>
  <si>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</si>
  <si>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</si>
  <si>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</si>
  <si>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</si>
  <si>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</si>
  <si>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</si>
  <si>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</si>
  <si>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</si>
  <si>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</si>
  <si>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</si>
  <si>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H</t>
  </si>
  <si>
    <t xml:space="preserve">Total </t>
  </si>
  <si>
    <t>Submódulo 2.3 - Benefícios Mensais e Diários.</t>
  </si>
  <si>
    <t>2.3</t>
  </si>
  <si>
    <t>Benefícios Mensais e Diários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</si>
  <si>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</si>
  <si>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</si>
  <si>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</si>
  <si>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</si>
  <si>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Módulo 4 - Custo de Reposição do Profissional Ausente</t>
  </si>
  <si>
    <t>Submódulo 4.1 - Ausências Legais</t>
  </si>
  <si>
    <t>4.1</t>
  </si>
  <si>
    <t>Ausências Legais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</si>
  <si>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</si>
  <si>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</si>
  <si>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</si>
  <si>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</si>
  <si>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</si>
  <si>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</si>
  <si>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</si>
  <si>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</si>
  <si>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</si>
  <si>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</si>
  <si>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</si>
  <si>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</si>
  <si>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PLANILHA DE CUSTOS E FORMAÇÃO DE PREÇOS</t>
  </si>
  <si>
    <t>Intervalo para repouso e alimentação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</si>
  <si>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</si>
  <si>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</si>
  <si>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</si>
  <si>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</si>
  <si>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Férias e Adicional de Férias</t>
  </si>
  <si>
    <t>DISCRIMINAÇÃO DOS SERVIÇOS</t>
  </si>
  <si>
    <t>Data da apresentação da proposta</t>
  </si>
  <si>
    <t>Município/UF</t>
  </si>
  <si>
    <t>Ano Acordo, Convenção ou Sentença Normativa em Dissídio Coletivo</t>
  </si>
  <si>
    <t>Nº de Meses de execução contratual</t>
  </si>
  <si>
    <t>Dados complementares para composição dos custos referente à mão-de-obra</t>
  </si>
  <si>
    <t>Tipo de serviço (mesmo serviço com características distintas)</t>
  </si>
  <si>
    <t>Classificação Brasileira de Ocupações</t>
  </si>
  <si>
    <t>Salário Normativo da Categoria Profissional</t>
  </si>
  <si>
    <t>Categoria Profissional (vinculada à execução contratual)</t>
  </si>
  <si>
    <t>Data base da categoria (dia/mês/ano)</t>
  </si>
  <si>
    <t>MODELO PARA A CONSOLIDAÇÃO E APRESENTAÇÃO DE PROPOSTAS</t>
  </si>
  <si>
    <t>Total de Encargos Sociais</t>
  </si>
  <si>
    <t>Itens de Rescisão  - N/A para contratação por tempo determinado</t>
  </si>
  <si>
    <t>Fator K</t>
  </si>
  <si>
    <t>Substituto na cobertura de Férias</t>
  </si>
  <si>
    <t>C.1. Tributos Federais (PIS)</t>
  </si>
  <si>
    <t>C.2. Tributos Estaduais (COFINS)</t>
  </si>
  <si>
    <t>C.3. Tributos Municipais (ISS)</t>
  </si>
  <si>
    <t>Salário-Base</t>
  </si>
  <si>
    <t>Incidência do FGTS sobre Aviso Prévio Indenizado</t>
  </si>
  <si>
    <t>(R$)</t>
  </si>
  <si>
    <t>Aviso Prévio Indenizado</t>
  </si>
  <si>
    <t>Aviso Prévio Trabalhado</t>
  </si>
  <si>
    <t>Uniformes</t>
  </si>
  <si>
    <t>ITEM</t>
  </si>
  <si>
    <t>Equipamentos</t>
  </si>
  <si>
    <t>Materiais</t>
  </si>
  <si>
    <t>Tributos (LUCRO REAL)</t>
  </si>
  <si>
    <t>VALOR TOTAL</t>
  </si>
  <si>
    <t>4101-05</t>
  </si>
  <si>
    <t>Auxílio-Refeição/Alimentação (Cláusula 21º CCT)</t>
  </si>
  <si>
    <t>Cesta Básica (Cláusula 22º CCT)</t>
  </si>
  <si>
    <t>Transporte (Cláusula 23º CCT)</t>
  </si>
  <si>
    <t>Seguro de Vida (Cláusula 25º CCT)</t>
  </si>
  <si>
    <t>Assistência Odontológica (Cláusula 26º CCT)</t>
  </si>
  <si>
    <t>PLR (Cláusula 20º CCT)</t>
  </si>
  <si>
    <t>Auxílio Creche (Cláusula 24º CCT)</t>
  </si>
  <si>
    <t>Ajuda a Filho Deficiente (Cláusula 28º CCT)</t>
  </si>
  <si>
    <t>Multa do FGTS e contribuição social sobre o Aviso Prévio Indenizado</t>
  </si>
  <si>
    <t>Multa do FGTS e contribuição social sobre o Aviso Prévio Trabalhado</t>
  </si>
  <si>
    <t>Incidência do GPS, FGTS e outras contribuições sobre o Aviso Prévio Trabalhado</t>
  </si>
  <si>
    <t>SUPERVISOR</t>
  </si>
  <si>
    <t>SÃO PAULO</t>
  </si>
  <si>
    <t>RATEIO PREPOSTO</t>
  </si>
  <si>
    <t>QTD AUX ADM</t>
  </si>
  <si>
    <t>Agente de Portaria
12x36 horas - Noturno</t>
  </si>
  <si>
    <t>Agente de Portaria
12x36 horas - Diurno</t>
  </si>
  <si>
    <t>UNIFORMES</t>
  </si>
  <si>
    <t>DESCRIÇÃO</t>
  </si>
  <si>
    <t>VALOR
UNITÁRIO</t>
  </si>
  <si>
    <t>VALOR
TOTAL</t>
  </si>
  <si>
    <t>VALOR MENSAL</t>
  </si>
  <si>
    <t>Agente de Portaria</t>
  </si>
  <si>
    <t>Crachá de Identificação</t>
  </si>
  <si>
    <t>EQUIPAMENTOS</t>
  </si>
  <si>
    <t>Para os Agentes de Portaria</t>
  </si>
  <si>
    <t>EQUIPAMENTO</t>
  </si>
  <si>
    <t>Capa de Chuva</t>
  </si>
  <si>
    <t>Apito</t>
  </si>
  <si>
    <t>Cordão de apito</t>
  </si>
  <si>
    <t>Lanterna 03 pilhas</t>
  </si>
  <si>
    <t>Pilha para lanterna</t>
  </si>
  <si>
    <t>Rádio de comunicação (walkie talkie)</t>
  </si>
  <si>
    <t>VALOR TOTAL MENSAL FRACIONADO POR AGENTE DE PORTARIA</t>
  </si>
  <si>
    <t>QTD
POR PORTEIRO</t>
  </si>
  <si>
    <t>QTD ANUAL
POR POSTO</t>
  </si>
  <si>
    <t>QTD INICIAL
POR POSTO</t>
  </si>
  <si>
    <t>Transporte</t>
  </si>
  <si>
    <t>Categoria Profissional: PORTEIRO DESARMADO - Convenção Coletiva de Trabalho - SINDLIMP  - Grupo III</t>
  </si>
  <si>
    <t>PORTEIRO DIURNO</t>
  </si>
  <si>
    <t>Natal/RN</t>
  </si>
  <si>
    <t>RN000035/2023</t>
  </si>
  <si>
    <t>PORTEIRO NOTURNO</t>
  </si>
  <si>
    <t>Seguro de Vida (Cláusula 17º CCT)</t>
  </si>
  <si>
    <t>Benefício social familiar (Cláusula 18º CCT)</t>
  </si>
  <si>
    <t>Auxílio saúde (Cláusula 19º CCT)</t>
  </si>
  <si>
    <t>Exames Médicos (admissional/ocupacional)</t>
  </si>
  <si>
    <t>Jornada: 12x36 Hs - NOTURNO (com 01 hora de intervalo para refeições ou remuneração do intervalo intrajornada)</t>
  </si>
  <si>
    <t>QTD DE PORTEIROS</t>
  </si>
  <si>
    <t>VALOR TOTAL FRACIONADO POR 12 MESES</t>
  </si>
  <si>
    <r>
      <t>Livro de Ocorrência (</t>
    </r>
    <r>
      <rPr>
        <sz val="11"/>
        <color theme="1"/>
        <rFont val="Times New Roman"/>
        <family val="1"/>
      </rPr>
      <t>livro ata, capa dura, na cor preta)</t>
    </r>
  </si>
  <si>
    <t>Jornada: 12x36 Hs - DIURNO (com 01 hora de intervalo para refeições ou remuneração do intervalo intrajornada)</t>
  </si>
  <si>
    <t>SESCOOP RN
PREGÃO PRESENCIAL n° 003/2023</t>
  </si>
  <si>
    <t>SESCOOP RN
PREGÃO PRESENCIAL 003/2023</t>
  </si>
  <si>
    <t>Camisas sociais, com botão, bolso,  manga curta,  na cor bege</t>
  </si>
  <si>
    <t>Calças sociais na cor preta</t>
  </si>
  <si>
    <t>Salário-Base (CCT)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</si>
</sst>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(&quot;R$ &quot;* #,##0.00_);_(&quot;R$ &quot;* \(#,##0.00\);_(&quot;R$ &quot;* &quot;-&quot;??_);_(@_)"/>
    <numFmt numFmtId="166" formatCode="_(&quot;R$&quot;* #,##0.00_);_(&quot;R$&quot;* \(#,##0.00\);_(&quot;R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sz val="12"/>
      <color rgb="FFFF0000"/>
      <name val="Times New Roman"/>
      <family val="1"/>
    </font>
    <font>
      <sz val="18"/>
      <color theme="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7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166" fontId="30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3" fillId="0" borderId="16" xfId="53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3" fillId="0" borderId="0" xfId="0" applyNumberFormat="1" applyFont="1"/>
    <xf numFmtId="44" fontId="3" fillId="0" borderId="16" xfId="0" applyNumberFormat="1" applyFont="1" applyBorder="1" applyAlignment="1">
      <alignment vertical="center" wrapText="1"/>
    </xf>
    <xf numFmtId="44" fontId="3" fillId="0" borderId="16" xfId="53" applyFont="1" applyBorder="1" applyAlignment="1">
      <alignment vertical="center" wrapText="1"/>
    </xf>
    <xf numFmtId="10" fontId="3" fillId="0" borderId="0" xfId="1" applyNumberFormat="1" applyFont="1"/>
    <xf numFmtId="0" fontId="24" fillId="0" borderId="18" xfId="0" applyFont="1" applyBorder="1" applyAlignment="1">
      <alignment horizontal="center" vertical="center"/>
    </xf>
    <xf numFmtId="0" fontId="0" fillId="36" borderId="18" xfId="0" applyFill="1" applyBorder="1" applyAlignment="1">
      <alignment vertical="center"/>
    </xf>
    <xf numFmtId="0" fontId="24" fillId="36" borderId="21" xfId="0" applyFont="1" applyFill="1" applyBorder="1" applyAlignment="1" applyProtection="1">
      <alignment horizontal="center" vertical="center"/>
      <protection locked="0"/>
    </xf>
    <xf numFmtId="0" fontId="24" fillId="0" borderId="21" xfId="0" applyFont="1" applyBorder="1" applyAlignment="1">
      <alignment horizontal="center" vertical="center"/>
    </xf>
    <xf numFmtId="0" fontId="0" fillId="36" borderId="21" xfId="0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0" fillId="36" borderId="0" xfId="0" applyFill="1" applyAlignment="1">
      <alignment vertical="center"/>
    </xf>
    <xf numFmtId="0" fontId="24" fillId="36" borderId="0" xfId="0" applyFont="1" applyFill="1" applyAlignment="1" applyProtection="1">
      <alignment horizontal="center" vertical="center"/>
      <protection locked="0"/>
    </xf>
    <xf numFmtId="0" fontId="26" fillId="37" borderId="1" xfId="0" applyFont="1" applyFill="1" applyBorder="1" applyAlignment="1">
      <alignment horizontal="center" vertical="center" wrapText="1"/>
    </xf>
    <xf numFmtId="0" fontId="26" fillId="37" borderId="1" xfId="0" applyFont="1" applyFill="1" applyBorder="1" applyAlignment="1">
      <alignment vertical="center" wrapText="1"/>
    </xf>
    <xf numFmtId="0" fontId="26" fillId="37" borderId="6" xfId="0" applyFont="1" applyFill="1" applyBorder="1" applyAlignment="1">
      <alignment vertical="center" wrapText="1"/>
    </xf>
    <xf numFmtId="44" fontId="2" fillId="0" borderId="16" xfId="53" applyFont="1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43" fontId="3" fillId="0" borderId="16" xfId="2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vertical="center" wrapText="1"/>
    </xf>
    <xf numFmtId="10" fontId="2" fillId="0" borderId="16" xfId="1" applyNumberFormat="1" applyFont="1" applyBorder="1" applyAlignment="1">
      <alignment horizontal="center" vertical="center" wrapText="1"/>
    </xf>
    <xf numFmtId="10" fontId="2" fillId="38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8" fillId="0" borderId="0" xfId="0" applyFont="1"/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16" xfId="0" applyFont="1" applyBorder="1" applyAlignment="1">
      <alignment vertical="center" wrapText="1"/>
    </xf>
    <xf numFmtId="43" fontId="29" fillId="0" borderId="16" xfId="2" applyFont="1" applyBorder="1" applyAlignment="1">
      <alignment horizontal="center" vertical="center" wrapText="1"/>
    </xf>
    <xf numFmtId="44" fontId="29" fillId="0" borderId="16" xfId="0" applyNumberFormat="1" applyFont="1" applyBorder="1" applyAlignment="1">
      <alignment horizontal="center" vertical="center" wrapText="1"/>
    </xf>
    <xf numFmtId="0" fontId="29" fillId="0" borderId="0" xfId="0" applyFont="1"/>
    <xf numFmtId="44" fontId="3" fillId="0" borderId="0" xfId="53" applyFont="1"/>
    <xf numFmtId="44" fontId="2" fillId="0" borderId="0" xfId="0" applyNumberFormat="1" applyFont="1" applyAlignment="1">
      <alignment horizontal="center" vertical="center" wrapText="1"/>
    </xf>
    <xf numFmtId="0" fontId="27" fillId="0" borderId="0" xfId="0" applyFont="1"/>
    <xf numFmtId="10" fontId="3" fillId="0" borderId="0" xfId="0" applyNumberFormat="1" applyFont="1"/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2" fillId="0" borderId="0" xfId="53" applyFont="1" applyAlignment="1">
      <alignment horizontal="right" vertical="center"/>
    </xf>
    <xf numFmtId="0" fontId="2" fillId="0" borderId="0" xfId="0" applyFont="1"/>
    <xf numFmtId="0" fontId="31" fillId="0" borderId="0" xfId="0" applyFont="1" applyAlignment="1">
      <alignment horizontal="center" vertical="center"/>
    </xf>
    <xf numFmtId="0" fontId="2" fillId="39" borderId="1" xfId="0" applyFont="1" applyFill="1" applyBorder="1" applyAlignment="1">
      <alignment horizontal="center" vertical="center"/>
    </xf>
    <xf numFmtId="0" fontId="2" fillId="3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vertical="center"/>
    </xf>
    <xf numFmtId="44" fontId="3" fillId="0" borderId="1" xfId="53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justify" wrapText="1"/>
    </xf>
    <xf numFmtId="0" fontId="32" fillId="0" borderId="0" xfId="0" applyFont="1" applyAlignment="1"/>
    <xf numFmtId="0" fontId="37" fillId="36" borderId="18" xfId="0" applyFont="1" applyFill="1" applyBorder="1" applyAlignment="1">
      <alignment vertical="center"/>
    </xf>
    <xf numFmtId="0" fontId="37" fillId="36" borderId="21" xfId="0" applyFont="1" applyFill="1" applyBorder="1" applyAlignment="1">
      <alignment vertical="center"/>
    </xf>
    <xf numFmtId="0" fontId="4" fillId="37" borderId="1" xfId="0" applyFont="1" applyFill="1" applyBorder="1" applyAlignment="1">
      <alignment horizontal="center" vertical="center" wrapText="1"/>
    </xf>
    <xf numFmtId="0" fontId="4" fillId="37" borderId="1" xfId="0" applyFont="1" applyFill="1" applyBorder="1" applyAlignment="1">
      <alignment vertical="center" wrapText="1"/>
    </xf>
    <xf numFmtId="0" fontId="4" fillId="37" borderId="6" xfId="0" applyFont="1" applyFill="1" applyBorder="1" applyAlignment="1">
      <alignment vertical="center" wrapText="1"/>
    </xf>
    <xf numFmtId="0" fontId="37" fillId="36" borderId="0" xfId="0" applyFont="1" applyFill="1" applyAlignment="1">
      <alignment vertical="center"/>
    </xf>
    <xf numFmtId="0" fontId="37" fillId="0" borderId="0" xfId="0" applyFont="1"/>
    <xf numFmtId="0" fontId="36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44" fontId="37" fillId="0" borderId="16" xfId="0" applyNumberFormat="1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44" fontId="37" fillId="0" borderId="16" xfId="53" applyFont="1" applyBorder="1" applyAlignment="1">
      <alignment horizontal="center" vertical="center" wrapText="1"/>
    </xf>
    <xf numFmtId="44" fontId="36" fillId="0" borderId="16" xfId="53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10" fontId="37" fillId="0" borderId="16" xfId="0" applyNumberFormat="1" applyFont="1" applyBorder="1" applyAlignment="1">
      <alignment horizontal="center" vertical="center" wrapText="1"/>
    </xf>
    <xf numFmtId="10" fontId="36" fillId="0" borderId="16" xfId="0" applyNumberFormat="1" applyFont="1" applyBorder="1" applyAlignment="1">
      <alignment horizontal="center" vertical="center" wrapText="1"/>
    </xf>
    <xf numFmtId="44" fontId="36" fillId="0" borderId="16" xfId="0" applyNumberFormat="1" applyFont="1" applyBorder="1" applyAlignment="1">
      <alignment horizontal="center" vertical="center" wrapText="1"/>
    </xf>
    <xf numFmtId="44" fontId="37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10" fontId="4" fillId="0" borderId="16" xfId="1" applyNumberFormat="1" applyFont="1" applyBorder="1" applyAlignment="1">
      <alignment horizontal="center" vertical="center" wrapText="1"/>
    </xf>
    <xf numFmtId="44" fontId="4" fillId="0" borderId="16" xfId="0" applyNumberFormat="1" applyFont="1" applyBorder="1" applyAlignment="1">
      <alignment horizontal="center" vertical="center" wrapText="1"/>
    </xf>
    <xf numFmtId="43" fontId="37" fillId="0" borderId="16" xfId="2" applyFont="1" applyBorder="1" applyAlignment="1">
      <alignment horizontal="center" vertical="center" wrapText="1"/>
    </xf>
    <xf numFmtId="0" fontId="37" fillId="0" borderId="16" xfId="0" applyFont="1" applyBorder="1" applyAlignment="1">
      <alignment horizontal="justify" vertical="center" wrapText="1"/>
    </xf>
    <xf numFmtId="0" fontId="37" fillId="0" borderId="16" xfId="0" applyFont="1" applyBorder="1" applyAlignment="1">
      <alignment horizontal="left" vertical="center"/>
    </xf>
    <xf numFmtId="0" fontId="36" fillId="0" borderId="0" xfId="0" applyFont="1"/>
    <xf numFmtId="0" fontId="36" fillId="0" borderId="3" xfId="0" applyFont="1" applyBorder="1" applyAlignment="1">
      <alignment vertical="center" wrapText="1"/>
    </xf>
    <xf numFmtId="10" fontId="36" fillId="0" borderId="16" xfId="1" applyNumberFormat="1" applyFont="1" applyBorder="1" applyAlignment="1">
      <alignment horizontal="center" vertical="center" wrapText="1"/>
    </xf>
    <xf numFmtId="10" fontId="37" fillId="0" borderId="16" xfId="1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44" fontId="37" fillId="0" borderId="16" xfId="0" applyNumberFormat="1" applyFont="1" applyBorder="1" applyAlignment="1">
      <alignment vertical="center" wrapText="1"/>
    </xf>
    <xf numFmtId="44" fontId="37" fillId="0" borderId="16" xfId="53" applyFont="1" applyBorder="1" applyAlignment="1">
      <alignment vertical="center" wrapText="1"/>
    </xf>
    <xf numFmtId="44" fontId="36" fillId="0" borderId="16" xfId="0" applyNumberFormat="1" applyFont="1" applyBorder="1" applyAlignment="1">
      <alignment vertical="center" wrapText="1"/>
    </xf>
    <xf numFmtId="0" fontId="37" fillId="0" borderId="0" xfId="0" applyFont="1" applyAlignment="1">
      <alignment horizontal="right" vertical="center"/>
    </xf>
    <xf numFmtId="2" fontId="37" fillId="0" borderId="0" xfId="0" applyNumberFormat="1" applyFont="1" applyAlignment="1">
      <alignment horizontal="center" vertical="center"/>
    </xf>
    <xf numFmtId="0" fontId="0" fillId="0" borderId="0" xfId="0" applyBorder="1" applyAlignment="1"/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6" fillId="2" borderId="0" xfId="0" applyFont="1" applyFill="1" applyAlignment="1">
      <alignment horizontal="center" vertical="center" wrapText="1"/>
    </xf>
    <xf numFmtId="0" fontId="24" fillId="36" borderId="0" xfId="0" applyFont="1" applyFill="1" applyAlignment="1" applyProtection="1">
      <alignment horizontal="center" vertical="center" wrapText="1"/>
      <protection locked="0"/>
    </xf>
    <xf numFmtId="0" fontId="24" fillId="36" borderId="24" xfId="0" applyFont="1" applyFill="1" applyBorder="1" applyAlignment="1" applyProtection="1">
      <alignment horizontal="center" vertical="center"/>
      <protection locked="0"/>
    </xf>
    <xf numFmtId="0" fontId="24" fillId="36" borderId="22" xfId="0" applyFont="1" applyFill="1" applyBorder="1" applyAlignment="1" applyProtection="1">
      <alignment horizontal="center" vertical="center"/>
      <protection locked="0"/>
    </xf>
    <xf numFmtId="0" fontId="24" fillId="36" borderId="23" xfId="0" applyFont="1" applyFill="1" applyBorder="1" applyAlignment="1" applyProtection="1">
      <alignment horizontal="center" vertical="center"/>
      <protection locked="0"/>
    </xf>
    <xf numFmtId="0" fontId="36" fillId="2" borderId="21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4" fillId="37" borderId="6" xfId="0" applyFont="1" applyFill="1" applyBorder="1" applyAlignment="1">
      <alignment horizontal="center" vertical="center" wrapText="1"/>
    </xf>
    <xf numFmtId="0" fontId="4" fillId="37" borderId="17" xfId="0" applyFont="1" applyFill="1" applyBorder="1" applyAlignment="1">
      <alignment horizontal="center" vertical="center" wrapText="1"/>
    </xf>
    <xf numFmtId="0" fontId="24" fillId="37" borderId="6" xfId="2" applyNumberFormat="1" applyFont="1" applyFill="1" applyBorder="1" applyAlignment="1">
      <alignment horizontal="center" vertical="center"/>
    </xf>
    <xf numFmtId="0" fontId="24" fillId="37" borderId="17" xfId="2" applyNumberFormat="1" applyFont="1" applyFill="1" applyBorder="1" applyAlignment="1">
      <alignment horizontal="center" vertical="center"/>
    </xf>
    <xf numFmtId="44" fontId="24" fillId="37" borderId="6" xfId="53" applyFont="1" applyFill="1" applyBorder="1" applyAlignment="1">
      <alignment horizontal="center" vertical="center"/>
    </xf>
    <xf numFmtId="44" fontId="24" fillId="37" borderId="17" xfId="53" applyFont="1" applyFill="1" applyBorder="1" applyAlignment="1">
      <alignment horizontal="center" vertical="center"/>
    </xf>
    <xf numFmtId="0" fontId="24" fillId="36" borderId="19" xfId="0" applyFont="1" applyFill="1" applyBorder="1" applyAlignment="1" applyProtection="1">
      <alignment horizontal="center" vertical="center"/>
      <protection locked="0"/>
    </xf>
    <xf numFmtId="0" fontId="24" fillId="36" borderId="20" xfId="0" applyFont="1" applyFill="1" applyBorder="1" applyAlignment="1" applyProtection="1">
      <alignment horizontal="center" vertical="center"/>
      <protection locked="0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3" fillId="35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6" fillId="34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3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8" borderId="2" xfId="0" applyFont="1" applyFill="1" applyBorder="1" applyAlignment="1">
      <alignment horizontal="center" vertical="center" wrapText="1"/>
    </xf>
    <xf numFmtId="0" fontId="2" fillId="38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5" fillId="37" borderId="6" xfId="2" applyNumberFormat="1" applyFont="1" applyFill="1" applyBorder="1" applyAlignment="1">
      <alignment horizontal="center" vertical="center"/>
    </xf>
    <xf numFmtId="0" fontId="25" fillId="37" borderId="17" xfId="2" applyNumberFormat="1" applyFont="1" applyFill="1" applyBorder="1" applyAlignment="1">
      <alignment horizontal="center" vertical="center"/>
    </xf>
    <xf numFmtId="44" fontId="25" fillId="37" borderId="6" xfId="53" applyFont="1" applyFill="1" applyBorder="1" applyAlignment="1">
      <alignment horizontal="center" vertical="center"/>
    </xf>
    <xf numFmtId="44" fontId="25" fillId="37" borderId="17" xfId="53" applyFont="1" applyFill="1" applyBorder="1" applyAlignment="1">
      <alignment horizontal="center" vertical="center"/>
    </xf>
    <xf numFmtId="0" fontId="26" fillId="37" borderId="6" xfId="0" applyFont="1" applyFill="1" applyBorder="1" applyAlignment="1">
      <alignment horizontal="center" vertical="center" wrapText="1"/>
    </xf>
    <xf numFmtId="0" fontId="26" fillId="37" borderId="17" xfId="0" applyFont="1" applyFill="1" applyBorder="1" applyAlignment="1">
      <alignment horizontal="center" vertical="center" wrapText="1"/>
    </xf>
    <xf numFmtId="14" fontId="26" fillId="37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4" borderId="0" xfId="0" applyFont="1" applyFill="1" applyAlignment="1">
      <alignment horizontal="center" vertical="center"/>
    </xf>
    <xf numFmtId="0" fontId="23" fillId="3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14" fontId="24" fillId="36" borderId="19" xfId="0" applyNumberFormat="1" applyFont="1" applyFill="1" applyBorder="1" applyAlignment="1" applyProtection="1">
      <alignment horizontal="center" vertical="center"/>
      <protection locked="0"/>
    </xf>
    <xf numFmtId="44" fontId="36" fillId="37" borderId="16" xfId="0" applyNumberFormat="1" applyFont="1" applyFill="1" applyBorder="1" applyAlignment="1">
      <alignment vertical="center" wrapText="1"/>
    </xf>
    <xf numFmtId="14" fontId="24" fillId="40" borderId="19" xfId="0" applyNumberFormat="1" applyFont="1" applyFill="1" applyBorder="1" applyAlignment="1" applyProtection="1">
      <alignment horizontal="center" vertical="center"/>
      <protection locked="0"/>
    </xf>
    <xf numFmtId="0" fontId="24" fillId="40" borderId="20" xfId="0" applyFont="1" applyFill="1" applyBorder="1" applyAlignment="1" applyProtection="1">
      <alignment horizontal="center" vertical="center"/>
      <protection locked="0"/>
    </xf>
  </cellXfs>
  <cellStyles count="70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Incorreto" xfId="12" builtinId="27" customBuiltin="1"/>
    <cellStyle name="Moeda" xfId="53" builtinId="4"/>
    <cellStyle name="Moeda 2" xfId="67"/>
    <cellStyle name="Moeda 8" xfId="69"/>
    <cellStyle name="Neutra" xfId="13" builtinId="28" customBuiltin="1"/>
    <cellStyle name="Normal" xfId="0" builtinId="0"/>
    <cellStyle name="Normal 2" xfId="48"/>
    <cellStyle name="Normal 3" xfId="63"/>
    <cellStyle name="Normal 4" xfId="62"/>
    <cellStyle name="Normal 9" xfId="68"/>
    <cellStyle name="Nota" xfId="20" builtinId="10" customBuiltin="1"/>
    <cellStyle name="Porcentagem" xfId="1" builtinId="5"/>
    <cellStyle name="Porcentagem 2" xfId="65"/>
    <cellStyle name="Porcentagem 6" xfId="66"/>
    <cellStyle name="Saída" xfId="15" builtinId="21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2" builtinId="3"/>
    <cellStyle name="Vírgula 2" xfId="3"/>
    <cellStyle name="Vírgula 3" xfId="5"/>
    <cellStyle name="Vírgula 3 2" xfId="51"/>
    <cellStyle name="Vírgula 3 2 2" xfId="60"/>
    <cellStyle name="Vírgula 3 3" xfId="56"/>
    <cellStyle name="Vírgula 4" xfId="4"/>
    <cellStyle name="Vírgula 4 2" xfId="50"/>
    <cellStyle name="Vírgula 4 2 2" xfId="59"/>
    <cellStyle name="Vírgula 4 3" xfId="55"/>
    <cellStyle name="Vírgula 5" xfId="47"/>
    <cellStyle name="Vírgula 5 2" xfId="52"/>
    <cellStyle name="Vírgula 5 2 2" xfId="61"/>
    <cellStyle name="Vírgula 5 3" xfId="57"/>
    <cellStyle name="Vírgula 6" xfId="49"/>
    <cellStyle name="Vírgula 6 2" xfId="58"/>
    <cellStyle name="Vírgula 7" xfId="54"/>
    <cellStyle name="Vírgula 8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147</xdr:row>
      <xdr:rowOff>0</xdr:rowOff>
    </xdr:from>
    <xdr:to>
      <xdr:col>1</xdr:col>
      <xdr:colOff>480732</xdr:colOff>
      <xdr:row>150</xdr:row>
      <xdr:rowOff>194983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77D2A73-1FF3-4016-92BF-5138C3AC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0927675"/>
          <a:ext cx="1061757" cy="795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E140"/>
  <sheetViews>
    <sheetView showGridLines="0" view="pageBreakPreview" topLeftCell="A122" zoomScaleNormal="85" zoomScaleSheetLayoutView="100" workbookViewId="0">
      <selection activeCell="D28" sqref="D28"/>
    </sheetView>
  </sheetViews>
  <sheetFormatPr defaultRowHeight="15.75" x14ac:dyDescent="0.25"/>
  <cols>
    <col min="1" max="1" width="9.140625" style="69"/>
    <col min="2" max="2" width="72.140625" style="69" customWidth="1"/>
    <col min="3" max="3" width="16.5703125" style="69" customWidth="1"/>
    <col min="4" max="4" width="14.28515625" style="69" customWidth="1"/>
    <col min="5" max="5" width="14" style="9" bestFit="1" customWidth="1"/>
    <col min="6" max="16384" width="9.140625" style="9"/>
  </cols>
  <sheetData>
    <row r="1" spans="1:5" x14ac:dyDescent="0.25">
      <c r="A1" s="120" t="s">
        <v>62</v>
      </c>
      <c r="B1" s="120"/>
      <c r="C1" s="120"/>
      <c r="D1" s="120"/>
    </row>
    <row r="2" spans="1:5" x14ac:dyDescent="0.25">
      <c r="A2" s="120" t="s">
        <v>80</v>
      </c>
      <c r="B2" s="120"/>
      <c r="C2" s="120"/>
      <c r="D2" s="120"/>
    </row>
    <row r="3" spans="1:5" ht="16.5" customHeight="1" x14ac:dyDescent="0.25">
      <c r="A3" s="121"/>
      <c r="B3" s="121"/>
      <c r="C3" s="121"/>
      <c r="D3" s="121"/>
    </row>
    <row r="4" spans="1:5" ht="41.25" customHeight="1" x14ac:dyDescent="0.25">
      <c r="A4" s="104" t="s">
        <v>153</v>
      </c>
      <c r="B4" s="104"/>
      <c r="C4" s="104"/>
      <c r="D4" s="104"/>
    </row>
    <row r="5" spans="1:5" ht="20.100000000000001" customHeight="1" x14ac:dyDescent="0.25">
      <c r="A5" s="101" t="s">
        <v>138</v>
      </c>
      <c r="B5" s="101"/>
      <c r="C5" s="101"/>
      <c r="D5" s="101"/>
      <c r="E5" s="62"/>
    </row>
    <row r="6" spans="1:5" ht="20.100000000000001" customHeight="1" x14ac:dyDescent="0.25">
      <c r="A6" s="102" t="s">
        <v>147</v>
      </c>
      <c r="B6" s="102"/>
      <c r="C6" s="102"/>
      <c r="D6" s="102"/>
      <c r="E6" s="62"/>
    </row>
    <row r="7" spans="1:5" ht="16.5" thickBot="1" x14ac:dyDescent="0.3">
      <c r="A7" s="105"/>
      <c r="B7" s="106"/>
      <c r="C7" s="106"/>
      <c r="D7" s="107"/>
    </row>
    <row r="8" spans="1:5" ht="16.5" thickBot="1" x14ac:dyDescent="0.3">
      <c r="A8" s="108" t="s">
        <v>69</v>
      </c>
      <c r="B8" s="108"/>
      <c r="C8" s="108"/>
      <c r="D8" s="108"/>
    </row>
    <row r="9" spans="1:5" ht="16.5" thickBot="1" x14ac:dyDescent="0.3">
      <c r="A9" s="18" t="s">
        <v>12</v>
      </c>
      <c r="B9" s="63" t="s">
        <v>70</v>
      </c>
      <c r="C9" s="145"/>
      <c r="D9" s="146"/>
    </row>
    <row r="10" spans="1:5" ht="16.5" thickBot="1" x14ac:dyDescent="0.3">
      <c r="A10" s="18" t="s">
        <v>13</v>
      </c>
      <c r="B10" s="63" t="s">
        <v>71</v>
      </c>
      <c r="C10" s="116" t="s">
        <v>140</v>
      </c>
      <c r="D10" s="117"/>
    </row>
    <row r="11" spans="1:5" ht="16.5" thickBot="1" x14ac:dyDescent="0.3">
      <c r="A11" s="18" t="s">
        <v>15</v>
      </c>
      <c r="B11" s="63" t="s">
        <v>72</v>
      </c>
      <c r="C11" s="116" t="s">
        <v>141</v>
      </c>
      <c r="D11" s="117"/>
    </row>
    <row r="12" spans="1:5" ht="16.5" thickBot="1" x14ac:dyDescent="0.3">
      <c r="A12" s="18" t="s">
        <v>17</v>
      </c>
      <c r="B12" s="63" t="s">
        <v>73</v>
      </c>
      <c r="C12" s="116">
        <v>12</v>
      </c>
      <c r="D12" s="117"/>
    </row>
    <row r="13" spans="1:5" ht="16.5" thickBot="1" x14ac:dyDescent="0.3">
      <c r="A13" s="21"/>
      <c r="B13" s="64"/>
      <c r="C13" s="20"/>
      <c r="D13" s="20"/>
    </row>
    <row r="14" spans="1:5" ht="15.75" customHeight="1" x14ac:dyDescent="0.25">
      <c r="A14" s="108" t="s">
        <v>74</v>
      </c>
      <c r="B14" s="108"/>
      <c r="C14" s="108"/>
      <c r="D14" s="108"/>
    </row>
    <row r="15" spans="1:5" x14ac:dyDescent="0.25">
      <c r="A15" s="65">
        <v>1</v>
      </c>
      <c r="B15" s="66" t="s">
        <v>75</v>
      </c>
      <c r="C15" s="110" t="s">
        <v>142</v>
      </c>
      <c r="D15" s="111"/>
    </row>
    <row r="16" spans="1:5" x14ac:dyDescent="0.25">
      <c r="A16" s="65">
        <v>2</v>
      </c>
      <c r="B16" s="67" t="s">
        <v>76</v>
      </c>
      <c r="C16" s="112">
        <v>5174</v>
      </c>
      <c r="D16" s="113"/>
    </row>
    <row r="17" spans="1:4" x14ac:dyDescent="0.25">
      <c r="A17" s="65">
        <v>3</v>
      </c>
      <c r="B17" s="66" t="s">
        <v>77</v>
      </c>
      <c r="C17" s="114">
        <v>1558.64</v>
      </c>
      <c r="D17" s="115"/>
    </row>
    <row r="18" spans="1:4" ht="30.75" customHeight="1" x14ac:dyDescent="0.25">
      <c r="A18" s="65">
        <v>4</v>
      </c>
      <c r="B18" s="66" t="s">
        <v>78</v>
      </c>
      <c r="C18" s="110" t="s">
        <v>115</v>
      </c>
      <c r="D18" s="111"/>
    </row>
    <row r="19" spans="1:4" x14ac:dyDescent="0.25">
      <c r="A19" s="23"/>
      <c r="B19" s="68"/>
      <c r="C19" s="25"/>
      <c r="D19" s="25"/>
    </row>
    <row r="20" spans="1:4" x14ac:dyDescent="0.25">
      <c r="A20" s="109" t="s">
        <v>9</v>
      </c>
      <c r="B20" s="109"/>
      <c r="C20" s="109"/>
      <c r="D20" s="109"/>
    </row>
    <row r="21" spans="1:4" ht="16.5" thickBot="1" x14ac:dyDescent="0.3"/>
    <row r="22" spans="1:4" ht="16.5" thickBot="1" x14ac:dyDescent="0.3">
      <c r="A22" s="70">
        <v>1</v>
      </c>
      <c r="B22" s="71" t="s">
        <v>10</v>
      </c>
      <c r="C22" s="71" t="s">
        <v>11</v>
      </c>
    </row>
    <row r="23" spans="1:4" ht="16.5" thickBot="1" x14ac:dyDescent="0.3">
      <c r="A23" s="72" t="s">
        <v>12</v>
      </c>
      <c r="B23" s="73" t="s">
        <v>156</v>
      </c>
      <c r="C23" s="74">
        <f>$C$17</f>
        <v>1558.64</v>
      </c>
    </row>
    <row r="24" spans="1:4" ht="16.5" thickBot="1" x14ac:dyDescent="0.3">
      <c r="A24" s="72" t="s">
        <v>13</v>
      </c>
      <c r="B24" s="73" t="s">
        <v>14</v>
      </c>
      <c r="C24" s="75"/>
    </row>
    <row r="25" spans="1:4" ht="16.5" thickBot="1" x14ac:dyDescent="0.3">
      <c r="A25" s="72" t="s">
        <v>15</v>
      </c>
      <c r="B25" s="73" t="s">
        <v>16</v>
      </c>
      <c r="C25" s="76"/>
    </row>
    <row r="26" spans="1:4" ht="16.5" thickBot="1" x14ac:dyDescent="0.3">
      <c r="A26" s="72" t="s">
        <v>17</v>
      </c>
      <c r="B26" s="73" t="s">
        <v>0</v>
      </c>
      <c r="C26" s="76"/>
    </row>
    <row r="27" spans="1:4" ht="16.5" thickBot="1" x14ac:dyDescent="0.3">
      <c r="A27" s="72" t="s">
        <v>18</v>
      </c>
      <c r="B27" s="73" t="s">
        <v>19</v>
      </c>
      <c r="C27" s="75"/>
    </row>
    <row r="28" spans="1:4" ht="16.5" thickBot="1" x14ac:dyDescent="0.3">
      <c r="A28" s="72" t="s">
        <v>20</v>
      </c>
      <c r="B28" s="73" t="s">
        <v>22</v>
      </c>
      <c r="C28" s="76"/>
    </row>
    <row r="29" spans="1:4" ht="16.5" thickBot="1" x14ac:dyDescent="0.3">
      <c r="A29" s="118" t="s">
        <v>1</v>
      </c>
      <c r="B29" s="119"/>
      <c r="C29" s="77"/>
    </row>
    <row r="31" spans="1:4" x14ac:dyDescent="0.25">
      <c r="A31" s="109" t="s">
        <v>23</v>
      </c>
      <c r="B31" s="109"/>
      <c r="C31" s="109"/>
    </row>
    <row r="32" spans="1:4" x14ac:dyDescent="0.25">
      <c r="A32" s="78"/>
    </row>
    <row r="33" spans="1:4" x14ac:dyDescent="0.25">
      <c r="A33" s="122" t="s">
        <v>24</v>
      </c>
      <c r="B33" s="122"/>
      <c r="C33" s="122"/>
    </row>
    <row r="34" spans="1:4" ht="16.5" thickBot="1" x14ac:dyDescent="0.3"/>
    <row r="35" spans="1:4" ht="16.5" thickBot="1" x14ac:dyDescent="0.3">
      <c r="A35" s="70" t="s">
        <v>25</v>
      </c>
      <c r="B35" s="71" t="s">
        <v>26</v>
      </c>
      <c r="C35" s="71" t="s">
        <v>31</v>
      </c>
      <c r="D35" s="71" t="s">
        <v>11</v>
      </c>
    </row>
    <row r="36" spans="1:4" ht="16.5" thickBot="1" x14ac:dyDescent="0.3">
      <c r="A36" s="72" t="s">
        <v>12</v>
      </c>
      <c r="B36" s="73" t="s">
        <v>27</v>
      </c>
      <c r="C36" s="79"/>
      <c r="D36" s="74"/>
    </row>
    <row r="37" spans="1:4" ht="16.5" thickBot="1" x14ac:dyDescent="0.3">
      <c r="A37" s="72" t="s">
        <v>13</v>
      </c>
      <c r="B37" s="73" t="s">
        <v>68</v>
      </c>
      <c r="C37" s="79"/>
      <c r="D37" s="74"/>
    </row>
    <row r="38" spans="1:4" ht="16.5" thickBot="1" x14ac:dyDescent="0.3">
      <c r="A38" s="118" t="s">
        <v>1</v>
      </c>
      <c r="B38" s="119"/>
      <c r="C38" s="80"/>
      <c r="D38" s="81"/>
    </row>
    <row r="40" spans="1:4" ht="32.25" customHeight="1" x14ac:dyDescent="0.25">
      <c r="A40" s="103" t="s">
        <v>28</v>
      </c>
      <c r="B40" s="103"/>
      <c r="C40" s="103"/>
      <c r="D40" s="103"/>
    </row>
    <row r="41" spans="1:4" ht="16.5" thickBot="1" x14ac:dyDescent="0.3"/>
    <row r="42" spans="1:4" ht="16.5" thickBot="1" x14ac:dyDescent="0.3">
      <c r="A42" s="70" t="s">
        <v>29</v>
      </c>
      <c r="B42" s="71" t="s">
        <v>30</v>
      </c>
      <c r="C42" s="71" t="s">
        <v>31</v>
      </c>
      <c r="D42" s="71" t="s">
        <v>11</v>
      </c>
    </row>
    <row r="43" spans="1:4" ht="16.5" thickBot="1" x14ac:dyDescent="0.3">
      <c r="A43" s="72" t="s">
        <v>12</v>
      </c>
      <c r="B43" s="73" t="s">
        <v>32</v>
      </c>
      <c r="C43" s="79"/>
      <c r="D43" s="74"/>
    </row>
    <row r="44" spans="1:4" ht="16.5" thickBot="1" x14ac:dyDescent="0.3">
      <c r="A44" s="72" t="s">
        <v>13</v>
      </c>
      <c r="B44" s="73" t="s">
        <v>33</v>
      </c>
      <c r="C44" s="79"/>
      <c r="D44" s="74"/>
    </row>
    <row r="45" spans="1:4" ht="16.5" thickBot="1" x14ac:dyDescent="0.3">
      <c r="A45" s="72" t="s">
        <v>15</v>
      </c>
      <c r="B45" s="73" t="s">
        <v>34</v>
      </c>
      <c r="C45" s="79"/>
      <c r="D45" s="74"/>
    </row>
    <row r="46" spans="1:4" ht="16.5" thickBot="1" x14ac:dyDescent="0.3">
      <c r="A46" s="72" t="s">
        <v>17</v>
      </c>
      <c r="B46" s="73" t="s">
        <v>35</v>
      </c>
      <c r="C46" s="79"/>
      <c r="D46" s="74"/>
    </row>
    <row r="47" spans="1:4" ht="16.5" thickBot="1" x14ac:dyDescent="0.3">
      <c r="A47" s="72" t="s">
        <v>18</v>
      </c>
      <c r="B47" s="73" t="s">
        <v>36</v>
      </c>
      <c r="C47" s="79"/>
      <c r="D47" s="74"/>
    </row>
    <row r="48" spans="1:4" ht="16.5" thickBot="1" x14ac:dyDescent="0.3">
      <c r="A48" s="72" t="s">
        <v>20</v>
      </c>
      <c r="B48" s="73" t="s">
        <v>2</v>
      </c>
      <c r="C48" s="79"/>
      <c r="D48" s="74"/>
    </row>
    <row r="49" spans="1:5" ht="16.5" thickBot="1" x14ac:dyDescent="0.3">
      <c r="A49" s="72" t="s">
        <v>21</v>
      </c>
      <c r="B49" s="73" t="s">
        <v>3</v>
      </c>
      <c r="C49" s="79"/>
      <c r="D49" s="74"/>
    </row>
    <row r="50" spans="1:5" ht="16.5" thickBot="1" x14ac:dyDescent="0.3">
      <c r="A50" s="72" t="s">
        <v>37</v>
      </c>
      <c r="B50" s="73" t="s">
        <v>4</v>
      </c>
      <c r="C50" s="79"/>
      <c r="D50" s="74"/>
    </row>
    <row r="51" spans="1:5" ht="16.5" thickBot="1" x14ac:dyDescent="0.3">
      <c r="A51" s="118" t="s">
        <v>38</v>
      </c>
      <c r="B51" s="119"/>
      <c r="C51" s="80"/>
      <c r="D51" s="81"/>
    </row>
    <row r="52" spans="1:5" x14ac:dyDescent="0.25">
      <c r="D52" s="82"/>
    </row>
    <row r="53" spans="1:5" x14ac:dyDescent="0.25">
      <c r="A53" s="103" t="s">
        <v>39</v>
      </c>
      <c r="B53" s="103"/>
      <c r="C53" s="103"/>
      <c r="D53" s="103"/>
    </row>
    <row r="54" spans="1:5" ht="16.5" thickBot="1" x14ac:dyDescent="0.3"/>
    <row r="55" spans="1:5" ht="16.5" thickBot="1" x14ac:dyDescent="0.3">
      <c r="A55" s="70" t="s">
        <v>40</v>
      </c>
      <c r="B55" s="71" t="s">
        <v>41</v>
      </c>
      <c r="C55" s="71" t="s">
        <v>90</v>
      </c>
      <c r="D55" s="71" t="s">
        <v>11</v>
      </c>
    </row>
    <row r="56" spans="1:5" ht="16.5" thickBot="1" x14ac:dyDescent="0.3">
      <c r="A56" s="72" t="s">
        <v>12</v>
      </c>
      <c r="B56" s="73" t="s">
        <v>137</v>
      </c>
      <c r="C56" s="76"/>
      <c r="D56" s="74"/>
    </row>
    <row r="57" spans="1:5" ht="16.5" thickBot="1" x14ac:dyDescent="0.3">
      <c r="A57" s="72" t="s">
        <v>13</v>
      </c>
      <c r="B57" s="84" t="s">
        <v>143</v>
      </c>
      <c r="C57" s="85"/>
      <c r="D57" s="86"/>
    </row>
    <row r="58" spans="1:5" s="44" customFormat="1" ht="16.5" thickBot="1" x14ac:dyDescent="0.3">
      <c r="A58" s="83" t="s">
        <v>15</v>
      </c>
      <c r="B58" s="84" t="s">
        <v>144</v>
      </c>
      <c r="C58" s="85"/>
      <c r="D58" s="86"/>
    </row>
    <row r="59" spans="1:5" s="44" customFormat="1" ht="16.5" thickBot="1" x14ac:dyDescent="0.3">
      <c r="A59" s="83" t="s">
        <v>17</v>
      </c>
      <c r="B59" s="84" t="s">
        <v>145</v>
      </c>
      <c r="C59" s="84"/>
      <c r="D59" s="86"/>
    </row>
    <row r="60" spans="1:5" s="44" customFormat="1" ht="16.5" thickBot="1" x14ac:dyDescent="0.3">
      <c r="A60" s="83" t="s">
        <v>18</v>
      </c>
      <c r="B60" s="84" t="s">
        <v>146</v>
      </c>
      <c r="C60" s="84"/>
      <c r="D60" s="86"/>
      <c r="E60" s="100"/>
    </row>
    <row r="61" spans="1:5" s="44" customFormat="1" ht="16.5" thickBot="1" x14ac:dyDescent="0.3">
      <c r="A61" s="83" t="s">
        <v>20</v>
      </c>
      <c r="B61" s="84" t="s">
        <v>22</v>
      </c>
      <c r="C61" s="84"/>
      <c r="D61" s="86"/>
      <c r="E61" s="100"/>
    </row>
    <row r="62" spans="1:5" ht="16.5" thickBot="1" x14ac:dyDescent="0.3">
      <c r="A62" s="118" t="s">
        <v>1</v>
      </c>
      <c r="B62" s="119"/>
      <c r="C62" s="87"/>
      <c r="D62" s="81"/>
    </row>
    <row r="64" spans="1:5" x14ac:dyDescent="0.25">
      <c r="A64" s="103" t="s">
        <v>42</v>
      </c>
      <c r="B64" s="103"/>
      <c r="C64" s="103"/>
      <c r="D64" s="103"/>
    </row>
    <row r="65" spans="1:4" ht="16.5" thickBot="1" x14ac:dyDescent="0.3"/>
    <row r="66" spans="1:4" ht="16.5" thickBot="1" x14ac:dyDescent="0.3">
      <c r="A66" s="70">
        <v>2</v>
      </c>
      <c r="B66" s="71" t="s">
        <v>43</v>
      </c>
      <c r="C66" s="71" t="s">
        <v>11</v>
      </c>
    </row>
    <row r="67" spans="1:4" ht="16.5" thickBot="1" x14ac:dyDescent="0.3">
      <c r="A67" s="72" t="s">
        <v>25</v>
      </c>
      <c r="B67" s="73" t="s">
        <v>26</v>
      </c>
      <c r="C67" s="74"/>
    </row>
    <row r="68" spans="1:4" ht="16.5" thickBot="1" x14ac:dyDescent="0.3">
      <c r="A68" s="72" t="s">
        <v>29</v>
      </c>
      <c r="B68" s="73" t="s">
        <v>30</v>
      </c>
      <c r="C68" s="76"/>
    </row>
    <row r="69" spans="1:4" ht="16.5" thickBot="1" x14ac:dyDescent="0.3">
      <c r="A69" s="72" t="s">
        <v>40</v>
      </c>
      <c r="B69" s="73" t="s">
        <v>41</v>
      </c>
      <c r="C69" s="74"/>
    </row>
    <row r="70" spans="1:4" ht="16.5" thickBot="1" x14ac:dyDescent="0.3">
      <c r="A70" s="118" t="s">
        <v>1</v>
      </c>
      <c r="B70" s="119"/>
      <c r="C70" s="81"/>
    </row>
    <row r="72" spans="1:4" x14ac:dyDescent="0.25">
      <c r="A72" s="103" t="s">
        <v>44</v>
      </c>
      <c r="B72" s="103"/>
      <c r="C72" s="103"/>
      <c r="D72" s="103"/>
    </row>
    <row r="73" spans="1:4" ht="16.5" thickBot="1" x14ac:dyDescent="0.3"/>
    <row r="74" spans="1:4" ht="16.5" thickBot="1" x14ac:dyDescent="0.3">
      <c r="A74" s="70">
        <v>3</v>
      </c>
      <c r="B74" s="71" t="s">
        <v>45</v>
      </c>
      <c r="C74" s="71" t="s">
        <v>31</v>
      </c>
      <c r="D74" s="71" t="s">
        <v>11</v>
      </c>
    </row>
    <row r="75" spans="1:4" ht="16.5" thickBot="1" x14ac:dyDescent="0.3">
      <c r="A75" s="72" t="s">
        <v>12</v>
      </c>
      <c r="B75" s="88" t="s">
        <v>91</v>
      </c>
      <c r="C75" s="79"/>
      <c r="D75" s="74"/>
    </row>
    <row r="76" spans="1:4" ht="16.5" thickBot="1" x14ac:dyDescent="0.3">
      <c r="A76" s="72" t="s">
        <v>13</v>
      </c>
      <c r="B76" s="88" t="s">
        <v>89</v>
      </c>
      <c r="C76" s="79"/>
      <c r="D76" s="74"/>
    </row>
    <row r="77" spans="1:4" ht="16.5" thickBot="1" x14ac:dyDescent="0.3">
      <c r="A77" s="72" t="s">
        <v>15</v>
      </c>
      <c r="B77" s="88" t="s">
        <v>108</v>
      </c>
      <c r="C77" s="79"/>
      <c r="D77" s="74"/>
    </row>
    <row r="78" spans="1:4" ht="16.5" thickBot="1" x14ac:dyDescent="0.3">
      <c r="A78" s="72" t="s">
        <v>17</v>
      </c>
      <c r="B78" s="88" t="s">
        <v>92</v>
      </c>
      <c r="C78" s="79"/>
      <c r="D78" s="74"/>
    </row>
    <row r="79" spans="1:4" ht="16.5" thickBot="1" x14ac:dyDescent="0.3">
      <c r="A79" s="72" t="s">
        <v>18</v>
      </c>
      <c r="B79" s="89" t="s">
        <v>110</v>
      </c>
      <c r="C79" s="79"/>
      <c r="D79" s="74"/>
    </row>
    <row r="80" spans="1:4" ht="16.5" thickBot="1" x14ac:dyDescent="0.3">
      <c r="A80" s="72" t="s">
        <v>20</v>
      </c>
      <c r="B80" s="88" t="s">
        <v>109</v>
      </c>
      <c r="C80" s="79"/>
      <c r="D80" s="74"/>
    </row>
    <row r="81" spans="1:4" ht="16.5" thickBot="1" x14ac:dyDescent="0.3">
      <c r="A81" s="118" t="s">
        <v>1</v>
      </c>
      <c r="B81" s="119"/>
      <c r="C81" s="80"/>
      <c r="D81" s="81"/>
    </row>
    <row r="82" spans="1:4" hidden="1" x14ac:dyDescent="0.25">
      <c r="A82" s="90" t="s">
        <v>82</v>
      </c>
    </row>
    <row r="84" spans="1:4" x14ac:dyDescent="0.25">
      <c r="A84" s="103" t="s">
        <v>46</v>
      </c>
      <c r="B84" s="103"/>
      <c r="C84" s="103"/>
      <c r="D84" s="103"/>
    </row>
    <row r="86" spans="1:4" x14ac:dyDescent="0.25">
      <c r="A86" s="103" t="s">
        <v>47</v>
      </c>
      <c r="B86" s="103"/>
      <c r="C86" s="103"/>
      <c r="D86" s="103"/>
    </row>
    <row r="87" spans="1:4" ht="16.5" thickBot="1" x14ac:dyDescent="0.3">
      <c r="A87" s="78"/>
    </row>
    <row r="88" spans="1:4" ht="16.5" thickBot="1" x14ac:dyDescent="0.3">
      <c r="A88" s="70" t="s">
        <v>48</v>
      </c>
      <c r="B88" s="71" t="s">
        <v>49</v>
      </c>
      <c r="C88" s="71" t="s">
        <v>31</v>
      </c>
      <c r="D88" s="71" t="s">
        <v>11</v>
      </c>
    </row>
    <row r="89" spans="1:4" ht="16.5" thickBot="1" x14ac:dyDescent="0.3">
      <c r="A89" s="72" t="s">
        <v>12</v>
      </c>
      <c r="B89" s="73" t="s">
        <v>84</v>
      </c>
      <c r="C89" s="79"/>
      <c r="D89" s="74"/>
    </row>
    <row r="90" spans="1:4" ht="16.5" thickBot="1" x14ac:dyDescent="0.3">
      <c r="A90" s="72" t="s">
        <v>13</v>
      </c>
      <c r="B90" s="73" t="s">
        <v>64</v>
      </c>
      <c r="C90" s="79"/>
      <c r="D90" s="74"/>
    </row>
    <row r="91" spans="1:4" ht="16.5" thickBot="1" x14ac:dyDescent="0.3">
      <c r="A91" s="72" t="s">
        <v>15</v>
      </c>
      <c r="B91" s="73" t="s">
        <v>65</v>
      </c>
      <c r="C91" s="79"/>
      <c r="D91" s="74"/>
    </row>
    <row r="92" spans="1:4" ht="16.5" thickBot="1" x14ac:dyDescent="0.3">
      <c r="A92" s="72" t="s">
        <v>17</v>
      </c>
      <c r="B92" s="73" t="s">
        <v>66</v>
      </c>
      <c r="C92" s="79"/>
      <c r="D92" s="74"/>
    </row>
    <row r="93" spans="1:4" ht="16.5" thickBot="1" x14ac:dyDescent="0.3">
      <c r="A93" s="72" t="s">
        <v>18</v>
      </c>
      <c r="B93" s="73" t="s">
        <v>67</v>
      </c>
      <c r="C93" s="79"/>
      <c r="D93" s="74"/>
    </row>
    <row r="94" spans="1:4" ht="16.5" thickBot="1" x14ac:dyDescent="0.3">
      <c r="A94" s="72" t="s">
        <v>20</v>
      </c>
      <c r="B94" s="73" t="s">
        <v>22</v>
      </c>
      <c r="C94" s="79"/>
      <c r="D94" s="74"/>
    </row>
    <row r="95" spans="1:4" ht="16.5" thickBot="1" x14ac:dyDescent="0.3">
      <c r="A95" s="118" t="s">
        <v>38</v>
      </c>
      <c r="B95" s="119"/>
      <c r="C95" s="80"/>
      <c r="D95" s="81"/>
    </row>
    <row r="97" spans="1:4" x14ac:dyDescent="0.25">
      <c r="A97" s="103" t="s">
        <v>50</v>
      </c>
      <c r="B97" s="103"/>
      <c r="C97" s="103"/>
      <c r="D97" s="103"/>
    </row>
    <row r="98" spans="1:4" ht="16.5" thickBot="1" x14ac:dyDescent="0.3">
      <c r="A98" s="78"/>
    </row>
    <row r="99" spans="1:4" ht="16.5" thickBot="1" x14ac:dyDescent="0.3">
      <c r="A99" s="70" t="s">
        <v>51</v>
      </c>
      <c r="B99" s="71" t="s">
        <v>52</v>
      </c>
      <c r="C99" s="71" t="s">
        <v>31</v>
      </c>
      <c r="D99" s="71" t="s">
        <v>11</v>
      </c>
    </row>
    <row r="100" spans="1:4" ht="16.5" thickBot="1" x14ac:dyDescent="0.3">
      <c r="A100" s="72" t="s">
        <v>12</v>
      </c>
      <c r="B100" s="73" t="s">
        <v>63</v>
      </c>
      <c r="C100" s="79"/>
      <c r="D100" s="74"/>
    </row>
    <row r="101" spans="1:4" ht="16.5" thickBot="1" x14ac:dyDescent="0.3">
      <c r="A101" s="118" t="s">
        <v>1</v>
      </c>
      <c r="B101" s="119"/>
      <c r="C101" s="80"/>
      <c r="D101" s="81"/>
    </row>
    <row r="103" spans="1:4" x14ac:dyDescent="0.25">
      <c r="A103" s="103" t="s">
        <v>53</v>
      </c>
      <c r="B103" s="103"/>
      <c r="C103" s="103"/>
      <c r="D103" s="103"/>
    </row>
    <row r="104" spans="1:4" ht="16.5" thickBot="1" x14ac:dyDescent="0.3">
      <c r="A104" s="78"/>
    </row>
    <row r="105" spans="1:4" ht="16.5" thickBot="1" x14ac:dyDescent="0.3">
      <c r="A105" s="70">
        <v>4</v>
      </c>
      <c r="B105" s="71" t="s">
        <v>54</v>
      </c>
      <c r="C105" s="71" t="s">
        <v>11</v>
      </c>
    </row>
    <row r="106" spans="1:4" ht="16.5" thickBot="1" x14ac:dyDescent="0.3">
      <c r="A106" s="72" t="s">
        <v>48</v>
      </c>
      <c r="B106" s="73" t="s">
        <v>49</v>
      </c>
      <c r="C106" s="74"/>
    </row>
    <row r="107" spans="1:4" ht="16.5" thickBot="1" x14ac:dyDescent="0.3">
      <c r="A107" s="72" t="s">
        <v>51</v>
      </c>
      <c r="B107" s="73" t="s">
        <v>52</v>
      </c>
      <c r="C107" s="76"/>
    </row>
    <row r="108" spans="1:4" ht="16.5" thickBot="1" x14ac:dyDescent="0.3">
      <c r="A108" s="118" t="s">
        <v>1</v>
      </c>
      <c r="B108" s="119"/>
      <c r="C108" s="81"/>
    </row>
    <row r="110" spans="1:4" x14ac:dyDescent="0.25">
      <c r="A110" s="103" t="s">
        <v>55</v>
      </c>
      <c r="B110" s="103"/>
      <c r="C110" s="103"/>
      <c r="D110" s="103"/>
    </row>
    <row r="111" spans="1:4" ht="16.5" thickBot="1" x14ac:dyDescent="0.3"/>
    <row r="112" spans="1:4" ht="16.5" thickBot="1" x14ac:dyDescent="0.3">
      <c r="A112" s="70">
        <v>5</v>
      </c>
      <c r="B112" s="91" t="s">
        <v>5</v>
      </c>
      <c r="C112" s="71" t="s">
        <v>11</v>
      </c>
    </row>
    <row r="113" spans="1:5" ht="16.5" thickBot="1" x14ac:dyDescent="0.3">
      <c r="A113" s="72" t="s">
        <v>12</v>
      </c>
      <c r="B113" s="73" t="s">
        <v>93</v>
      </c>
      <c r="C113" s="76"/>
    </row>
    <row r="114" spans="1:5" ht="16.5" thickBot="1" x14ac:dyDescent="0.3">
      <c r="A114" s="72" t="s">
        <v>13</v>
      </c>
      <c r="B114" s="73" t="s">
        <v>95</v>
      </c>
      <c r="C114" s="76"/>
    </row>
    <row r="115" spans="1:5" ht="16.5" thickBot="1" x14ac:dyDescent="0.3">
      <c r="A115" s="72" t="s">
        <v>15</v>
      </c>
      <c r="B115" s="73" t="s">
        <v>22</v>
      </c>
      <c r="C115" s="76"/>
    </row>
    <row r="116" spans="1:5" ht="16.5" thickBot="1" x14ac:dyDescent="0.3">
      <c r="A116" s="72"/>
      <c r="B116" s="73"/>
      <c r="C116" s="76"/>
    </row>
    <row r="117" spans="1:5" ht="16.5" thickBot="1" x14ac:dyDescent="0.3">
      <c r="A117" s="118" t="s">
        <v>38</v>
      </c>
      <c r="B117" s="119"/>
      <c r="C117" s="77"/>
    </row>
    <row r="118" spans="1:5" x14ac:dyDescent="0.25">
      <c r="A118" s="90"/>
    </row>
    <row r="119" spans="1:5" x14ac:dyDescent="0.25">
      <c r="A119" s="103" t="s">
        <v>56</v>
      </c>
      <c r="B119" s="103"/>
      <c r="C119" s="103"/>
      <c r="D119" s="103"/>
    </row>
    <row r="120" spans="1:5" ht="16.5" thickBot="1" x14ac:dyDescent="0.3"/>
    <row r="121" spans="1:5" ht="16.5" thickBot="1" x14ac:dyDescent="0.3">
      <c r="A121" s="70">
        <v>6</v>
      </c>
      <c r="B121" s="91" t="s">
        <v>6</v>
      </c>
      <c r="C121" s="71" t="s">
        <v>31</v>
      </c>
      <c r="D121" s="71" t="s">
        <v>11</v>
      </c>
    </row>
    <row r="122" spans="1:5" ht="16.5" thickBot="1" x14ac:dyDescent="0.3">
      <c r="A122" s="72" t="s">
        <v>12</v>
      </c>
      <c r="B122" s="73" t="s">
        <v>7</v>
      </c>
      <c r="C122" s="79"/>
      <c r="D122" s="76"/>
    </row>
    <row r="123" spans="1:5" ht="16.5" thickBot="1" x14ac:dyDescent="0.3">
      <c r="A123" s="72" t="s">
        <v>13</v>
      </c>
      <c r="B123" s="73" t="s">
        <v>8</v>
      </c>
      <c r="C123" s="79"/>
      <c r="D123" s="76"/>
    </row>
    <row r="124" spans="1:5" ht="16.5" thickBot="1" x14ac:dyDescent="0.3">
      <c r="A124" s="72" t="s">
        <v>15</v>
      </c>
      <c r="B124" s="73" t="s">
        <v>97</v>
      </c>
      <c r="C124" s="92"/>
      <c r="D124" s="76"/>
    </row>
    <row r="125" spans="1:5" ht="16.5" thickBot="1" x14ac:dyDescent="0.3">
      <c r="A125" s="72"/>
      <c r="B125" s="73" t="s">
        <v>85</v>
      </c>
      <c r="C125" s="79"/>
      <c r="D125" s="76"/>
      <c r="E125" s="48"/>
    </row>
    <row r="126" spans="1:5" ht="16.5" thickBot="1" x14ac:dyDescent="0.3">
      <c r="A126" s="72"/>
      <c r="B126" s="73" t="s">
        <v>86</v>
      </c>
      <c r="C126" s="93"/>
      <c r="D126" s="76"/>
    </row>
    <row r="127" spans="1:5" ht="16.5" thickBot="1" x14ac:dyDescent="0.3">
      <c r="A127" s="72"/>
      <c r="B127" s="73" t="s">
        <v>87</v>
      </c>
      <c r="C127" s="93"/>
      <c r="D127" s="76"/>
    </row>
    <row r="128" spans="1:5" ht="16.5" thickBot="1" x14ac:dyDescent="0.3">
      <c r="A128" s="118" t="s">
        <v>38</v>
      </c>
      <c r="B128" s="119"/>
      <c r="C128" s="80"/>
      <c r="D128" s="77"/>
    </row>
    <row r="130" spans="1:5" x14ac:dyDescent="0.25">
      <c r="A130" s="103" t="s">
        <v>57</v>
      </c>
      <c r="B130" s="103"/>
      <c r="C130" s="103"/>
      <c r="D130" s="103"/>
    </row>
    <row r="131" spans="1:5" ht="16.5" thickBot="1" x14ac:dyDescent="0.3"/>
    <row r="132" spans="1:5" ht="16.5" thickBot="1" x14ac:dyDescent="0.3">
      <c r="A132" s="70"/>
      <c r="B132" s="71" t="s">
        <v>58</v>
      </c>
      <c r="C132" s="71" t="s">
        <v>11</v>
      </c>
    </row>
    <row r="133" spans="1:5" ht="16.5" thickBot="1" x14ac:dyDescent="0.3">
      <c r="A133" s="94" t="s">
        <v>12</v>
      </c>
      <c r="B133" s="73" t="s">
        <v>9</v>
      </c>
      <c r="C133" s="95"/>
    </row>
    <row r="134" spans="1:5" ht="16.5" thickBot="1" x14ac:dyDescent="0.3">
      <c r="A134" s="94" t="s">
        <v>13</v>
      </c>
      <c r="B134" s="73" t="s">
        <v>23</v>
      </c>
      <c r="C134" s="95"/>
    </row>
    <row r="135" spans="1:5" ht="16.5" thickBot="1" x14ac:dyDescent="0.3">
      <c r="A135" s="94" t="s">
        <v>15</v>
      </c>
      <c r="B135" s="73" t="s">
        <v>44</v>
      </c>
      <c r="C135" s="95"/>
      <c r="E135" s="14"/>
    </row>
    <row r="136" spans="1:5" ht="16.5" thickBot="1" x14ac:dyDescent="0.3">
      <c r="A136" s="94" t="s">
        <v>17</v>
      </c>
      <c r="B136" s="73" t="s">
        <v>46</v>
      </c>
      <c r="C136" s="95"/>
      <c r="E136" s="17"/>
    </row>
    <row r="137" spans="1:5" ht="16.5" thickBot="1" x14ac:dyDescent="0.3">
      <c r="A137" s="94" t="s">
        <v>18</v>
      </c>
      <c r="B137" s="73" t="s">
        <v>55</v>
      </c>
      <c r="C137" s="96"/>
    </row>
    <row r="138" spans="1:5" ht="16.5" thickBot="1" x14ac:dyDescent="0.3">
      <c r="A138" s="118" t="s">
        <v>59</v>
      </c>
      <c r="B138" s="119"/>
      <c r="C138" s="97"/>
    </row>
    <row r="139" spans="1:5" ht="16.5" thickBot="1" x14ac:dyDescent="0.3">
      <c r="A139" s="94" t="s">
        <v>20</v>
      </c>
      <c r="B139" s="73" t="s">
        <v>60</v>
      </c>
      <c r="C139" s="95"/>
    </row>
    <row r="140" spans="1:5" ht="16.5" thickBot="1" x14ac:dyDescent="0.3">
      <c r="A140" s="118" t="s">
        <v>61</v>
      </c>
      <c r="B140" s="119"/>
      <c r="C140" s="97"/>
    </row>
  </sheetData>
  <mergeCells count="44">
    <mergeCell ref="A64:D64"/>
    <mergeCell ref="A33:C33"/>
    <mergeCell ref="A38:B38"/>
    <mergeCell ref="A40:D40"/>
    <mergeCell ref="A51:B51"/>
    <mergeCell ref="A108:B108"/>
    <mergeCell ref="A62:B62"/>
    <mergeCell ref="A70:B70"/>
    <mergeCell ref="A81:B81"/>
    <mergeCell ref="A95:B95"/>
    <mergeCell ref="A101:B101"/>
    <mergeCell ref="A86:D86"/>
    <mergeCell ref="A97:D97"/>
    <mergeCell ref="A103:D103"/>
    <mergeCell ref="A1:D1"/>
    <mergeCell ref="A29:B29"/>
    <mergeCell ref="A31:C31"/>
    <mergeCell ref="C11:D11"/>
    <mergeCell ref="C12:D12"/>
    <mergeCell ref="A2:D2"/>
    <mergeCell ref="A3:D3"/>
    <mergeCell ref="A140:B140"/>
    <mergeCell ref="A117:B117"/>
    <mergeCell ref="A128:B128"/>
    <mergeCell ref="A138:B138"/>
    <mergeCell ref="A110:D110"/>
    <mergeCell ref="A119:D119"/>
    <mergeCell ref="A130:D130"/>
    <mergeCell ref="A5:D5"/>
    <mergeCell ref="A6:D6"/>
    <mergeCell ref="A72:D72"/>
    <mergeCell ref="A84:D84"/>
    <mergeCell ref="A4:D4"/>
    <mergeCell ref="A7:D7"/>
    <mergeCell ref="A8:D8"/>
    <mergeCell ref="A20:D20"/>
    <mergeCell ref="A14:D14"/>
    <mergeCell ref="C15:D15"/>
    <mergeCell ref="C16:D16"/>
    <mergeCell ref="C17:D17"/>
    <mergeCell ref="C18:D18"/>
    <mergeCell ref="C9:D9"/>
    <mergeCell ref="C10:D10"/>
    <mergeCell ref="A53:D53"/>
  </mergeCells>
  <pageMargins left="0.59055118110236227" right="0.59055118110236227" top="0.78740157480314965" bottom="0.78740157480314965" header="0" footer="0"/>
  <pageSetup paperSize="9" scale="80" orientation="portrait" r:id="rId1"/>
  <rowBreaks count="2" manualBreakCount="2">
    <brk id="51" max="3" man="1"/>
    <brk id="101" max="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showGridLines="0" tabSelected="1" view="pageBreakPreview" zoomScaleNormal="85" zoomScaleSheetLayoutView="100" workbookViewId="0">
      <selection activeCell="J62" sqref="J62"/>
    </sheetView>
  </sheetViews>
  <sheetFormatPr defaultRowHeight="15.75" x14ac:dyDescent="0.25"/>
  <cols>
    <col min="1" max="1" width="9.140625" style="69"/>
    <col min="2" max="2" width="72.140625" style="69" customWidth="1"/>
    <col min="3" max="3" width="16.85546875" style="69" customWidth="1"/>
    <col min="4" max="4" width="14.28515625" style="69" customWidth="1"/>
    <col min="5" max="5" width="14" style="9" bestFit="1" customWidth="1"/>
    <col min="6" max="16384" width="9.140625" style="9"/>
  </cols>
  <sheetData>
    <row r="1" spans="1:5" x14ac:dyDescent="0.25">
      <c r="A1" s="120" t="s">
        <v>62</v>
      </c>
      <c r="B1" s="120"/>
      <c r="C1" s="120"/>
      <c r="D1" s="120"/>
    </row>
    <row r="2" spans="1:5" x14ac:dyDescent="0.25">
      <c r="A2" s="120" t="s">
        <v>80</v>
      </c>
      <c r="B2" s="120"/>
      <c r="C2" s="120"/>
      <c r="D2" s="120"/>
    </row>
    <row r="3" spans="1:5" ht="16.5" customHeight="1" x14ac:dyDescent="0.25">
      <c r="A3" s="121"/>
      <c r="B3" s="121"/>
      <c r="C3" s="121"/>
      <c r="D3" s="121"/>
    </row>
    <row r="4" spans="1:5" ht="41.25" customHeight="1" x14ac:dyDescent="0.25">
      <c r="A4" s="104" t="s">
        <v>152</v>
      </c>
      <c r="B4" s="104"/>
      <c r="C4" s="104"/>
      <c r="D4" s="104"/>
    </row>
    <row r="5" spans="1:5" ht="20.100000000000001" customHeight="1" x14ac:dyDescent="0.25">
      <c r="A5" s="101" t="s">
        <v>138</v>
      </c>
      <c r="B5" s="101"/>
      <c r="C5" s="101"/>
      <c r="D5" s="101"/>
      <c r="E5" s="62"/>
    </row>
    <row r="6" spans="1:5" ht="20.100000000000001" customHeight="1" x14ac:dyDescent="0.25">
      <c r="A6" s="102" t="s">
        <v>151</v>
      </c>
      <c r="B6" s="102"/>
      <c r="C6" s="102"/>
      <c r="D6" s="102"/>
      <c r="E6" s="62"/>
    </row>
    <row r="7" spans="1:5" ht="16.5" thickBot="1" x14ac:dyDescent="0.3">
      <c r="A7" s="105"/>
      <c r="B7" s="106"/>
      <c r="C7" s="106"/>
      <c r="D7" s="107"/>
    </row>
    <row r="8" spans="1:5" ht="16.5" thickBot="1" x14ac:dyDescent="0.3">
      <c r="A8" s="108" t="s">
        <v>69</v>
      </c>
      <c r="B8" s="108"/>
      <c r="C8" s="108"/>
      <c r="D8" s="108"/>
    </row>
    <row r="9" spans="1:5" ht="16.5" thickBot="1" x14ac:dyDescent="0.3">
      <c r="A9" s="18" t="s">
        <v>12</v>
      </c>
      <c r="B9" s="63" t="s">
        <v>70</v>
      </c>
      <c r="C9" s="145"/>
      <c r="D9" s="146"/>
    </row>
    <row r="10" spans="1:5" ht="16.5" thickBot="1" x14ac:dyDescent="0.3">
      <c r="A10" s="18" t="s">
        <v>13</v>
      </c>
      <c r="B10" s="63" t="s">
        <v>71</v>
      </c>
      <c r="C10" s="116" t="s">
        <v>140</v>
      </c>
      <c r="D10" s="117"/>
    </row>
    <row r="11" spans="1:5" ht="16.5" thickBot="1" x14ac:dyDescent="0.3">
      <c r="A11" s="18" t="s">
        <v>15</v>
      </c>
      <c r="B11" s="63" t="s">
        <v>72</v>
      </c>
      <c r="C11" s="116" t="s">
        <v>141</v>
      </c>
      <c r="D11" s="117"/>
    </row>
    <row r="12" spans="1:5" ht="16.5" thickBot="1" x14ac:dyDescent="0.3">
      <c r="A12" s="18" t="s">
        <v>17</v>
      </c>
      <c r="B12" s="63" t="s">
        <v>73</v>
      </c>
      <c r="C12" s="116">
        <v>12</v>
      </c>
      <c r="D12" s="117"/>
    </row>
    <row r="13" spans="1:5" ht="16.5" thickBot="1" x14ac:dyDescent="0.3">
      <c r="A13" s="21"/>
      <c r="B13" s="64"/>
      <c r="C13" s="20"/>
      <c r="D13" s="20"/>
    </row>
    <row r="14" spans="1:5" ht="15.75" customHeight="1" x14ac:dyDescent="0.25">
      <c r="A14" s="108" t="s">
        <v>74</v>
      </c>
      <c r="B14" s="108"/>
      <c r="C14" s="108"/>
      <c r="D14" s="108"/>
    </row>
    <row r="15" spans="1:5" x14ac:dyDescent="0.25">
      <c r="A15" s="65">
        <v>1</v>
      </c>
      <c r="B15" s="66" t="s">
        <v>75</v>
      </c>
      <c r="C15" s="110" t="s">
        <v>139</v>
      </c>
      <c r="D15" s="111"/>
    </row>
    <row r="16" spans="1:5" x14ac:dyDescent="0.25">
      <c r="A16" s="65">
        <v>2</v>
      </c>
      <c r="B16" s="67" t="s">
        <v>76</v>
      </c>
      <c r="C16" s="112">
        <v>5174</v>
      </c>
      <c r="D16" s="113"/>
    </row>
    <row r="17" spans="1:4" x14ac:dyDescent="0.25">
      <c r="A17" s="65">
        <v>3</v>
      </c>
      <c r="B17" s="66" t="s">
        <v>77</v>
      </c>
      <c r="C17" s="114">
        <v>1558.64</v>
      </c>
      <c r="D17" s="115"/>
    </row>
    <row r="18" spans="1:4" ht="30.75" customHeight="1" x14ac:dyDescent="0.25">
      <c r="A18" s="65">
        <v>4</v>
      </c>
      <c r="B18" s="66" t="s">
        <v>78</v>
      </c>
      <c r="C18" s="110" t="s">
        <v>116</v>
      </c>
      <c r="D18" s="111"/>
    </row>
    <row r="19" spans="1:4" x14ac:dyDescent="0.25">
      <c r="A19" s="23"/>
      <c r="B19" s="68"/>
      <c r="C19" s="25"/>
      <c r="D19" s="25"/>
    </row>
    <row r="20" spans="1:4" x14ac:dyDescent="0.25">
      <c r="A20" s="109" t="s">
        <v>9</v>
      </c>
      <c r="B20" s="109"/>
      <c r="C20" s="109"/>
      <c r="D20" s="109"/>
    </row>
    <row r="21" spans="1:4" ht="16.5" thickBot="1" x14ac:dyDescent="0.3"/>
    <row r="22" spans="1:4" ht="16.5" thickBot="1" x14ac:dyDescent="0.3">
      <c r="A22" s="70">
        <v>1</v>
      </c>
      <c r="B22" s="71" t="s">
        <v>10</v>
      </c>
      <c r="C22" s="71" t="s">
        <v>11</v>
      </c>
    </row>
    <row r="23" spans="1:4" ht="16.5" thickBot="1" x14ac:dyDescent="0.3">
      <c r="A23" s="72" t="s">
        <v>12</v>
      </c>
      <c r="B23" s="73" t="s">
        <v>156</v>
      </c>
      <c r="C23" s="74">
        <f>$C$17</f>
        <v>1558.64</v>
      </c>
    </row>
    <row r="24" spans="1:4" ht="16.5" thickBot="1" x14ac:dyDescent="0.3">
      <c r="A24" s="72" t="s">
        <v>13</v>
      </c>
      <c r="B24" s="73" t="s">
        <v>14</v>
      </c>
      <c r="C24" s="75"/>
    </row>
    <row r="25" spans="1:4" ht="16.5" thickBot="1" x14ac:dyDescent="0.3">
      <c r="A25" s="72" t="s">
        <v>15</v>
      </c>
      <c r="B25" s="73" t="s">
        <v>16</v>
      </c>
      <c r="C25" s="76"/>
    </row>
    <row r="26" spans="1:4" ht="16.5" thickBot="1" x14ac:dyDescent="0.3">
      <c r="A26" s="72" t="s">
        <v>17</v>
      </c>
      <c r="B26" s="73" t="s">
        <v>0</v>
      </c>
      <c r="C26" s="76"/>
    </row>
    <row r="27" spans="1:4" ht="16.5" thickBot="1" x14ac:dyDescent="0.3">
      <c r="A27" s="72" t="s">
        <v>18</v>
      </c>
      <c r="B27" s="73" t="s">
        <v>19</v>
      </c>
      <c r="C27" s="75"/>
    </row>
    <row r="28" spans="1:4" ht="16.5" thickBot="1" x14ac:dyDescent="0.3">
      <c r="A28" s="72" t="s">
        <v>20</v>
      </c>
      <c r="B28" s="73" t="s">
        <v>22</v>
      </c>
      <c r="C28" s="76"/>
    </row>
    <row r="29" spans="1:4" ht="16.5" thickBot="1" x14ac:dyDescent="0.3">
      <c r="A29" s="118" t="s">
        <v>1</v>
      </c>
      <c r="B29" s="119"/>
      <c r="C29" s="77"/>
    </row>
    <row r="31" spans="1:4" x14ac:dyDescent="0.25">
      <c r="A31" s="109" t="s">
        <v>23</v>
      </c>
      <c r="B31" s="109"/>
      <c r="C31" s="109"/>
    </row>
    <row r="32" spans="1:4" x14ac:dyDescent="0.25">
      <c r="A32" s="78"/>
    </row>
    <row r="33" spans="1:4" x14ac:dyDescent="0.25">
      <c r="A33" s="122" t="s">
        <v>24</v>
      </c>
      <c r="B33" s="122"/>
      <c r="C33" s="122"/>
    </row>
    <row r="34" spans="1:4" ht="16.5" thickBot="1" x14ac:dyDescent="0.3"/>
    <row r="35" spans="1:4" ht="16.5" thickBot="1" x14ac:dyDescent="0.3">
      <c r="A35" s="70" t="s">
        <v>25</v>
      </c>
      <c r="B35" s="71" t="s">
        <v>26</v>
      </c>
      <c r="C35" s="71" t="s">
        <v>31</v>
      </c>
      <c r="D35" s="71" t="s">
        <v>11</v>
      </c>
    </row>
    <row r="36" spans="1:4" ht="16.5" thickBot="1" x14ac:dyDescent="0.3">
      <c r="A36" s="72" t="s">
        <v>12</v>
      </c>
      <c r="B36" s="73" t="s">
        <v>27</v>
      </c>
      <c r="C36" s="79"/>
      <c r="D36" s="74"/>
    </row>
    <row r="37" spans="1:4" ht="16.5" thickBot="1" x14ac:dyDescent="0.3">
      <c r="A37" s="72" t="s">
        <v>13</v>
      </c>
      <c r="B37" s="73" t="s">
        <v>68</v>
      </c>
      <c r="C37" s="79"/>
      <c r="D37" s="74"/>
    </row>
    <row r="38" spans="1:4" ht="16.5" thickBot="1" x14ac:dyDescent="0.3">
      <c r="A38" s="118" t="s">
        <v>1</v>
      </c>
      <c r="B38" s="119"/>
      <c r="C38" s="80"/>
      <c r="D38" s="81"/>
    </row>
    <row r="40" spans="1:4" ht="32.25" customHeight="1" x14ac:dyDescent="0.25">
      <c r="A40" s="103" t="s">
        <v>28</v>
      </c>
      <c r="B40" s="103"/>
      <c r="C40" s="103"/>
      <c r="D40" s="103"/>
    </row>
    <row r="41" spans="1:4" ht="16.5" thickBot="1" x14ac:dyDescent="0.3"/>
    <row r="42" spans="1:4" ht="16.5" thickBot="1" x14ac:dyDescent="0.3">
      <c r="A42" s="70" t="s">
        <v>29</v>
      </c>
      <c r="B42" s="71" t="s">
        <v>30</v>
      </c>
      <c r="C42" s="71" t="s">
        <v>31</v>
      </c>
      <c r="D42" s="71" t="s">
        <v>11</v>
      </c>
    </row>
    <row r="43" spans="1:4" ht="16.5" thickBot="1" x14ac:dyDescent="0.3">
      <c r="A43" s="72" t="s">
        <v>12</v>
      </c>
      <c r="B43" s="73" t="s">
        <v>32</v>
      </c>
      <c r="C43" s="79"/>
      <c r="D43" s="74"/>
    </row>
    <row r="44" spans="1:4" ht="16.5" thickBot="1" x14ac:dyDescent="0.3">
      <c r="A44" s="72" t="s">
        <v>13</v>
      </c>
      <c r="B44" s="73" t="s">
        <v>33</v>
      </c>
      <c r="C44" s="79"/>
      <c r="D44" s="74"/>
    </row>
    <row r="45" spans="1:4" ht="16.5" thickBot="1" x14ac:dyDescent="0.3">
      <c r="A45" s="72" t="s">
        <v>15</v>
      </c>
      <c r="B45" s="73" t="s">
        <v>34</v>
      </c>
      <c r="C45" s="79"/>
      <c r="D45" s="74"/>
    </row>
    <row r="46" spans="1:4" ht="16.5" thickBot="1" x14ac:dyDescent="0.3">
      <c r="A46" s="72" t="s">
        <v>17</v>
      </c>
      <c r="B46" s="73" t="s">
        <v>35</v>
      </c>
      <c r="C46" s="79"/>
      <c r="D46" s="74"/>
    </row>
    <row r="47" spans="1:4" ht="16.5" thickBot="1" x14ac:dyDescent="0.3">
      <c r="A47" s="72" t="s">
        <v>18</v>
      </c>
      <c r="B47" s="73" t="s">
        <v>36</v>
      </c>
      <c r="C47" s="79"/>
      <c r="D47" s="74"/>
    </row>
    <row r="48" spans="1:4" ht="16.5" thickBot="1" x14ac:dyDescent="0.3">
      <c r="A48" s="72" t="s">
        <v>20</v>
      </c>
      <c r="B48" s="73" t="s">
        <v>2</v>
      </c>
      <c r="C48" s="79"/>
      <c r="D48" s="74"/>
    </row>
    <row r="49" spans="1:5" ht="16.5" thickBot="1" x14ac:dyDescent="0.3">
      <c r="A49" s="72" t="s">
        <v>21</v>
      </c>
      <c r="B49" s="73" t="s">
        <v>3</v>
      </c>
      <c r="C49" s="79"/>
      <c r="D49" s="74"/>
    </row>
    <row r="50" spans="1:5" ht="16.5" thickBot="1" x14ac:dyDescent="0.3">
      <c r="A50" s="72" t="s">
        <v>37</v>
      </c>
      <c r="B50" s="73" t="s">
        <v>4</v>
      </c>
      <c r="C50" s="79"/>
      <c r="D50" s="74"/>
    </row>
    <row r="51" spans="1:5" ht="16.5" thickBot="1" x14ac:dyDescent="0.3">
      <c r="A51" s="118" t="s">
        <v>38</v>
      </c>
      <c r="B51" s="119"/>
      <c r="C51" s="80"/>
      <c r="D51" s="81"/>
    </row>
    <row r="52" spans="1:5" x14ac:dyDescent="0.25">
      <c r="D52" s="82"/>
    </row>
    <row r="53" spans="1:5" x14ac:dyDescent="0.25">
      <c r="A53" s="103" t="s">
        <v>39</v>
      </c>
      <c r="B53" s="103"/>
      <c r="C53" s="103"/>
      <c r="D53" s="103"/>
    </row>
    <row r="54" spans="1:5" ht="16.5" thickBot="1" x14ac:dyDescent="0.3"/>
    <row r="55" spans="1:5" ht="16.5" thickBot="1" x14ac:dyDescent="0.3">
      <c r="A55" s="70" t="s">
        <v>40</v>
      </c>
      <c r="B55" s="71" t="s">
        <v>41</v>
      </c>
      <c r="C55" s="71" t="s">
        <v>90</v>
      </c>
      <c r="D55" s="71" t="s">
        <v>11</v>
      </c>
    </row>
    <row r="56" spans="1:5" ht="16.5" thickBot="1" x14ac:dyDescent="0.3">
      <c r="A56" s="72" t="s">
        <v>12</v>
      </c>
      <c r="B56" s="73" t="s">
        <v>137</v>
      </c>
      <c r="C56" s="76"/>
      <c r="D56" s="74"/>
    </row>
    <row r="57" spans="1:5" ht="16.5" thickBot="1" x14ac:dyDescent="0.3">
      <c r="A57" s="72" t="s">
        <v>13</v>
      </c>
      <c r="B57" s="84" t="s">
        <v>143</v>
      </c>
      <c r="C57" s="85"/>
      <c r="D57" s="86"/>
    </row>
    <row r="58" spans="1:5" s="44" customFormat="1" ht="16.5" thickBot="1" x14ac:dyDescent="0.3">
      <c r="A58" s="83" t="s">
        <v>15</v>
      </c>
      <c r="B58" s="84" t="s">
        <v>144</v>
      </c>
      <c r="C58" s="85"/>
      <c r="D58" s="86"/>
    </row>
    <row r="59" spans="1:5" s="44" customFormat="1" ht="16.5" thickBot="1" x14ac:dyDescent="0.3">
      <c r="A59" s="83" t="s">
        <v>17</v>
      </c>
      <c r="B59" s="84" t="s">
        <v>145</v>
      </c>
      <c r="C59" s="84"/>
      <c r="D59" s="86"/>
    </row>
    <row r="60" spans="1:5" s="44" customFormat="1" ht="16.5" thickBot="1" x14ac:dyDescent="0.3">
      <c r="A60" s="83" t="s">
        <v>18</v>
      </c>
      <c r="B60" s="84" t="s">
        <v>146</v>
      </c>
      <c r="C60" s="84"/>
      <c r="D60" s="86"/>
      <c r="E60" s="100"/>
    </row>
    <row r="61" spans="1:5" s="44" customFormat="1" ht="16.5" thickBot="1" x14ac:dyDescent="0.3">
      <c r="A61" s="83" t="s">
        <v>20</v>
      </c>
      <c r="B61" s="84" t="s">
        <v>22</v>
      </c>
      <c r="C61" s="84"/>
      <c r="D61" s="86"/>
      <c r="E61" s="100"/>
    </row>
    <row r="62" spans="1:5" ht="16.5" thickBot="1" x14ac:dyDescent="0.3">
      <c r="A62" s="118" t="s">
        <v>1</v>
      </c>
      <c r="B62" s="119"/>
      <c r="C62" s="87"/>
      <c r="D62" s="81"/>
    </row>
    <row r="64" spans="1:5" x14ac:dyDescent="0.25">
      <c r="A64" s="103" t="s">
        <v>42</v>
      </c>
      <c r="B64" s="103"/>
      <c r="C64" s="103"/>
      <c r="D64" s="103"/>
    </row>
    <row r="65" spans="1:4" ht="16.5" thickBot="1" x14ac:dyDescent="0.3"/>
    <row r="66" spans="1:4" ht="16.5" thickBot="1" x14ac:dyDescent="0.3">
      <c r="A66" s="70">
        <v>2</v>
      </c>
      <c r="B66" s="71" t="s">
        <v>43</v>
      </c>
      <c r="C66" s="71" t="s">
        <v>11</v>
      </c>
    </row>
    <row r="67" spans="1:4" ht="16.5" thickBot="1" x14ac:dyDescent="0.3">
      <c r="A67" s="72" t="s">
        <v>25</v>
      </c>
      <c r="B67" s="73" t="s">
        <v>26</v>
      </c>
      <c r="C67" s="74"/>
    </row>
    <row r="68" spans="1:4" ht="16.5" thickBot="1" x14ac:dyDescent="0.3">
      <c r="A68" s="72" t="s">
        <v>29</v>
      </c>
      <c r="B68" s="73" t="s">
        <v>30</v>
      </c>
      <c r="C68" s="76"/>
    </row>
    <row r="69" spans="1:4" ht="16.5" thickBot="1" x14ac:dyDescent="0.3">
      <c r="A69" s="72" t="s">
        <v>40</v>
      </c>
      <c r="B69" s="73" t="s">
        <v>41</v>
      </c>
      <c r="C69" s="74"/>
    </row>
    <row r="70" spans="1:4" ht="16.5" thickBot="1" x14ac:dyDescent="0.3">
      <c r="A70" s="118" t="s">
        <v>1</v>
      </c>
      <c r="B70" s="119"/>
      <c r="C70" s="81"/>
    </row>
    <row r="72" spans="1:4" x14ac:dyDescent="0.25">
      <c r="A72" s="103" t="s">
        <v>44</v>
      </c>
      <c r="B72" s="103"/>
      <c r="C72" s="103"/>
      <c r="D72" s="103"/>
    </row>
    <row r="73" spans="1:4" ht="16.5" thickBot="1" x14ac:dyDescent="0.3"/>
    <row r="74" spans="1:4" ht="16.5" thickBot="1" x14ac:dyDescent="0.3">
      <c r="A74" s="70">
        <v>3</v>
      </c>
      <c r="B74" s="71" t="s">
        <v>45</v>
      </c>
      <c r="C74" s="71" t="s">
        <v>31</v>
      </c>
      <c r="D74" s="71" t="s">
        <v>11</v>
      </c>
    </row>
    <row r="75" spans="1:4" ht="16.5" thickBot="1" x14ac:dyDescent="0.3">
      <c r="A75" s="72" t="s">
        <v>12</v>
      </c>
      <c r="B75" s="88" t="s">
        <v>91</v>
      </c>
      <c r="C75" s="79"/>
      <c r="D75" s="74"/>
    </row>
    <row r="76" spans="1:4" ht="16.5" thickBot="1" x14ac:dyDescent="0.3">
      <c r="A76" s="72" t="s">
        <v>13</v>
      </c>
      <c r="B76" s="88" t="s">
        <v>89</v>
      </c>
      <c r="C76" s="79"/>
      <c r="D76" s="74"/>
    </row>
    <row r="77" spans="1:4" ht="16.5" thickBot="1" x14ac:dyDescent="0.3">
      <c r="A77" s="72" t="s">
        <v>15</v>
      </c>
      <c r="B77" s="88" t="s">
        <v>108</v>
      </c>
      <c r="C77" s="79"/>
      <c r="D77" s="74"/>
    </row>
    <row r="78" spans="1:4" ht="16.5" thickBot="1" x14ac:dyDescent="0.3">
      <c r="A78" s="72" t="s">
        <v>17</v>
      </c>
      <c r="B78" s="88" t="s">
        <v>92</v>
      </c>
      <c r="C78" s="79"/>
      <c r="D78" s="74"/>
    </row>
    <row r="79" spans="1:4" ht="16.5" thickBot="1" x14ac:dyDescent="0.3">
      <c r="A79" s="72" t="s">
        <v>18</v>
      </c>
      <c r="B79" s="89" t="s">
        <v>110</v>
      </c>
      <c r="C79" s="79"/>
      <c r="D79" s="74"/>
    </row>
    <row r="80" spans="1:4" ht="16.5" thickBot="1" x14ac:dyDescent="0.3">
      <c r="A80" s="72" t="s">
        <v>20</v>
      </c>
      <c r="B80" s="88" t="s">
        <v>109</v>
      </c>
      <c r="C80" s="79"/>
      <c r="D80" s="74"/>
    </row>
    <row r="81" spans="1:4" ht="16.5" thickBot="1" x14ac:dyDescent="0.3">
      <c r="A81" s="118" t="s">
        <v>1</v>
      </c>
      <c r="B81" s="119"/>
      <c r="C81" s="80"/>
      <c r="D81" s="81"/>
    </row>
    <row r="82" spans="1:4" hidden="1" x14ac:dyDescent="0.25">
      <c r="A82" s="90" t="s">
        <v>82</v>
      </c>
    </row>
    <row r="84" spans="1:4" x14ac:dyDescent="0.25">
      <c r="A84" s="103" t="s">
        <v>46</v>
      </c>
      <c r="B84" s="103"/>
      <c r="C84" s="103"/>
      <c r="D84" s="103"/>
    </row>
    <row r="86" spans="1:4" x14ac:dyDescent="0.25">
      <c r="A86" s="103" t="s">
        <v>47</v>
      </c>
      <c r="B86" s="103"/>
      <c r="C86" s="103"/>
      <c r="D86" s="103"/>
    </row>
    <row r="87" spans="1:4" ht="16.5" thickBot="1" x14ac:dyDescent="0.3">
      <c r="A87" s="78"/>
    </row>
    <row r="88" spans="1:4" ht="16.5" thickBot="1" x14ac:dyDescent="0.3">
      <c r="A88" s="70" t="s">
        <v>48</v>
      </c>
      <c r="B88" s="71" t="s">
        <v>49</v>
      </c>
      <c r="C88" s="71" t="s">
        <v>31</v>
      </c>
      <c r="D88" s="71" t="s">
        <v>11</v>
      </c>
    </row>
    <row r="89" spans="1:4" ht="16.5" thickBot="1" x14ac:dyDescent="0.3">
      <c r="A89" s="72" t="s">
        <v>12</v>
      </c>
      <c r="B89" s="73" t="s">
        <v>84</v>
      </c>
      <c r="C89" s="79"/>
      <c r="D89" s="74"/>
    </row>
    <row r="90" spans="1:4" ht="16.5" thickBot="1" x14ac:dyDescent="0.3">
      <c r="A90" s="72" t="s">
        <v>13</v>
      </c>
      <c r="B90" s="73" t="s">
        <v>64</v>
      </c>
      <c r="C90" s="79"/>
      <c r="D90" s="74"/>
    </row>
    <row r="91" spans="1:4" ht="16.5" thickBot="1" x14ac:dyDescent="0.3">
      <c r="A91" s="72" t="s">
        <v>15</v>
      </c>
      <c r="B91" s="73" t="s">
        <v>65</v>
      </c>
      <c r="C91" s="79"/>
      <c r="D91" s="74"/>
    </row>
    <row r="92" spans="1:4" ht="16.5" thickBot="1" x14ac:dyDescent="0.3">
      <c r="A92" s="72" t="s">
        <v>17</v>
      </c>
      <c r="B92" s="73" t="s">
        <v>66</v>
      </c>
      <c r="C92" s="79"/>
      <c r="D92" s="74"/>
    </row>
    <row r="93" spans="1:4" ht="16.5" thickBot="1" x14ac:dyDescent="0.3">
      <c r="A93" s="72" t="s">
        <v>18</v>
      </c>
      <c r="B93" s="73" t="s">
        <v>67</v>
      </c>
      <c r="C93" s="79"/>
      <c r="D93" s="74"/>
    </row>
    <row r="94" spans="1:4" ht="16.5" thickBot="1" x14ac:dyDescent="0.3">
      <c r="A94" s="72" t="s">
        <v>20</v>
      </c>
      <c r="B94" s="73" t="s">
        <v>22</v>
      </c>
      <c r="C94" s="79"/>
      <c r="D94" s="74"/>
    </row>
    <row r="95" spans="1:4" ht="16.5" thickBot="1" x14ac:dyDescent="0.3">
      <c r="A95" s="118" t="s">
        <v>38</v>
      </c>
      <c r="B95" s="119"/>
      <c r="C95" s="80"/>
      <c r="D95" s="81"/>
    </row>
    <row r="97" spans="1:4" x14ac:dyDescent="0.25">
      <c r="A97" s="103" t="s">
        <v>50</v>
      </c>
      <c r="B97" s="103"/>
      <c r="C97" s="103"/>
      <c r="D97" s="103"/>
    </row>
    <row r="98" spans="1:4" ht="16.5" thickBot="1" x14ac:dyDescent="0.3">
      <c r="A98" s="78"/>
    </row>
    <row r="99" spans="1:4" ht="16.5" thickBot="1" x14ac:dyDescent="0.3">
      <c r="A99" s="70" t="s">
        <v>51</v>
      </c>
      <c r="B99" s="71" t="s">
        <v>52</v>
      </c>
      <c r="C99" s="71" t="s">
        <v>31</v>
      </c>
      <c r="D99" s="71" t="s">
        <v>11</v>
      </c>
    </row>
    <row r="100" spans="1:4" ht="16.5" thickBot="1" x14ac:dyDescent="0.3">
      <c r="A100" s="72" t="s">
        <v>12</v>
      </c>
      <c r="B100" s="73" t="s">
        <v>63</v>
      </c>
      <c r="C100" s="79"/>
      <c r="D100" s="74"/>
    </row>
    <row r="101" spans="1:4" ht="16.5" thickBot="1" x14ac:dyDescent="0.3">
      <c r="A101" s="118" t="s">
        <v>1</v>
      </c>
      <c r="B101" s="119"/>
      <c r="C101" s="80"/>
      <c r="D101" s="81"/>
    </row>
    <row r="103" spans="1:4" x14ac:dyDescent="0.25">
      <c r="A103" s="103" t="s">
        <v>53</v>
      </c>
      <c r="B103" s="103"/>
      <c r="C103" s="103"/>
      <c r="D103" s="103"/>
    </row>
    <row r="104" spans="1:4" ht="16.5" thickBot="1" x14ac:dyDescent="0.3">
      <c r="A104" s="78"/>
    </row>
    <row r="105" spans="1:4" ht="16.5" thickBot="1" x14ac:dyDescent="0.3">
      <c r="A105" s="70">
        <v>4</v>
      </c>
      <c r="B105" s="71" t="s">
        <v>54</v>
      </c>
      <c r="C105" s="71" t="s">
        <v>11</v>
      </c>
    </row>
    <row r="106" spans="1:4" ht="16.5" thickBot="1" x14ac:dyDescent="0.3">
      <c r="A106" s="72" t="s">
        <v>48</v>
      </c>
      <c r="B106" s="73" t="s">
        <v>49</v>
      </c>
      <c r="C106" s="74"/>
    </row>
    <row r="107" spans="1:4" ht="16.5" thickBot="1" x14ac:dyDescent="0.3">
      <c r="A107" s="72" t="s">
        <v>51</v>
      </c>
      <c r="B107" s="73" t="s">
        <v>52</v>
      </c>
      <c r="C107" s="76"/>
    </row>
    <row r="108" spans="1:4" ht="16.5" thickBot="1" x14ac:dyDescent="0.3">
      <c r="A108" s="118" t="s">
        <v>1</v>
      </c>
      <c r="B108" s="119"/>
      <c r="C108" s="81"/>
    </row>
    <row r="110" spans="1:4" x14ac:dyDescent="0.25">
      <c r="A110" s="103" t="s">
        <v>55</v>
      </c>
      <c r="B110" s="103"/>
      <c r="C110" s="103"/>
      <c r="D110" s="103"/>
    </row>
    <row r="111" spans="1:4" ht="16.5" thickBot="1" x14ac:dyDescent="0.3"/>
    <row r="112" spans="1:4" ht="16.5" thickBot="1" x14ac:dyDescent="0.3">
      <c r="A112" s="70">
        <v>5</v>
      </c>
      <c r="B112" s="91" t="s">
        <v>5</v>
      </c>
      <c r="C112" s="71" t="s">
        <v>11</v>
      </c>
    </row>
    <row r="113" spans="1:5" ht="16.5" thickBot="1" x14ac:dyDescent="0.3">
      <c r="A113" s="72" t="s">
        <v>12</v>
      </c>
      <c r="B113" s="73" t="s">
        <v>93</v>
      </c>
      <c r="C113" s="76"/>
    </row>
    <row r="114" spans="1:5" ht="16.5" thickBot="1" x14ac:dyDescent="0.3">
      <c r="A114" s="72" t="s">
        <v>13</v>
      </c>
      <c r="B114" s="73" t="s">
        <v>95</v>
      </c>
      <c r="C114" s="76"/>
    </row>
    <row r="115" spans="1:5" ht="16.5" thickBot="1" x14ac:dyDescent="0.3">
      <c r="A115" s="72" t="s">
        <v>15</v>
      </c>
      <c r="B115" s="73" t="s">
        <v>22</v>
      </c>
      <c r="C115" s="76"/>
    </row>
    <row r="116" spans="1:5" ht="16.5" thickBot="1" x14ac:dyDescent="0.3">
      <c r="A116" s="72"/>
      <c r="B116" s="73"/>
      <c r="C116" s="76"/>
    </row>
    <row r="117" spans="1:5" ht="16.5" thickBot="1" x14ac:dyDescent="0.3">
      <c r="A117" s="118" t="s">
        <v>38</v>
      </c>
      <c r="B117" s="119"/>
      <c r="C117" s="77"/>
    </row>
    <row r="118" spans="1:5" x14ac:dyDescent="0.25">
      <c r="A118" s="90"/>
    </row>
    <row r="119" spans="1:5" x14ac:dyDescent="0.25">
      <c r="A119" s="103" t="s">
        <v>56</v>
      </c>
      <c r="B119" s="103"/>
      <c r="C119" s="103"/>
      <c r="D119" s="103"/>
    </row>
    <row r="120" spans="1:5" ht="16.5" thickBot="1" x14ac:dyDescent="0.3"/>
    <row r="121" spans="1:5" ht="16.5" thickBot="1" x14ac:dyDescent="0.3">
      <c r="A121" s="70">
        <v>6</v>
      </c>
      <c r="B121" s="91" t="s">
        <v>6</v>
      </c>
      <c r="C121" s="71" t="s">
        <v>31</v>
      </c>
      <c r="D121" s="71" t="s">
        <v>11</v>
      </c>
    </row>
    <row r="122" spans="1:5" ht="16.5" thickBot="1" x14ac:dyDescent="0.3">
      <c r="A122" s="72" t="s">
        <v>12</v>
      </c>
      <c r="B122" s="73" t="s">
        <v>7</v>
      </c>
      <c r="C122" s="79"/>
      <c r="D122" s="76"/>
    </row>
    <row r="123" spans="1:5" ht="16.5" thickBot="1" x14ac:dyDescent="0.3">
      <c r="A123" s="72" t="s">
        <v>13</v>
      </c>
      <c r="B123" s="73" t="s">
        <v>8</v>
      </c>
      <c r="C123" s="79"/>
      <c r="D123" s="76"/>
    </row>
    <row r="124" spans="1:5" ht="16.5" thickBot="1" x14ac:dyDescent="0.3">
      <c r="A124" s="72" t="s">
        <v>15</v>
      </c>
      <c r="B124" s="73" t="s">
        <v>97</v>
      </c>
      <c r="C124" s="92"/>
      <c r="D124" s="76"/>
    </row>
    <row r="125" spans="1:5" ht="16.5" thickBot="1" x14ac:dyDescent="0.3">
      <c r="A125" s="72"/>
      <c r="B125" s="73" t="s">
        <v>85</v>
      </c>
      <c r="C125" s="79"/>
      <c r="D125" s="76"/>
      <c r="E125" s="48"/>
    </row>
    <row r="126" spans="1:5" ht="16.5" thickBot="1" x14ac:dyDescent="0.3">
      <c r="A126" s="72"/>
      <c r="B126" s="73" t="s">
        <v>86</v>
      </c>
      <c r="C126" s="93"/>
      <c r="D126" s="76"/>
    </row>
    <row r="127" spans="1:5" ht="16.5" thickBot="1" x14ac:dyDescent="0.3">
      <c r="A127" s="72"/>
      <c r="B127" s="73" t="s">
        <v>87</v>
      </c>
      <c r="C127" s="93"/>
      <c r="D127" s="76"/>
    </row>
    <row r="128" spans="1:5" ht="16.5" thickBot="1" x14ac:dyDescent="0.3">
      <c r="A128" s="118" t="s">
        <v>38</v>
      </c>
      <c r="B128" s="119"/>
      <c r="C128" s="80"/>
      <c r="D128" s="77"/>
    </row>
    <row r="130" spans="1:5" x14ac:dyDescent="0.25">
      <c r="A130" s="103" t="s">
        <v>57</v>
      </c>
      <c r="B130" s="103"/>
      <c r="C130" s="103"/>
      <c r="D130" s="103"/>
    </row>
    <row r="131" spans="1:5" ht="16.5" thickBot="1" x14ac:dyDescent="0.3"/>
    <row r="132" spans="1:5" ht="16.5" thickBot="1" x14ac:dyDescent="0.3">
      <c r="A132" s="70"/>
      <c r="B132" s="71" t="s">
        <v>58</v>
      </c>
      <c r="C132" s="71" t="s">
        <v>11</v>
      </c>
    </row>
    <row r="133" spans="1:5" ht="16.5" thickBot="1" x14ac:dyDescent="0.3">
      <c r="A133" s="94" t="s">
        <v>12</v>
      </c>
      <c r="B133" s="73" t="s">
        <v>9</v>
      </c>
      <c r="C133" s="95"/>
    </row>
    <row r="134" spans="1:5" ht="16.5" thickBot="1" x14ac:dyDescent="0.3">
      <c r="A134" s="94" t="s">
        <v>13</v>
      </c>
      <c r="B134" s="73" t="s">
        <v>23</v>
      </c>
      <c r="C134" s="95"/>
    </row>
    <row r="135" spans="1:5" ht="16.5" thickBot="1" x14ac:dyDescent="0.3">
      <c r="A135" s="94" t="s">
        <v>15</v>
      </c>
      <c r="B135" s="73" t="s">
        <v>44</v>
      </c>
      <c r="C135" s="95"/>
      <c r="E135" s="14"/>
    </row>
    <row r="136" spans="1:5" ht="16.5" thickBot="1" x14ac:dyDescent="0.3">
      <c r="A136" s="94" t="s">
        <v>17</v>
      </c>
      <c r="B136" s="73" t="s">
        <v>46</v>
      </c>
      <c r="C136" s="95"/>
      <c r="E136" s="17"/>
    </row>
    <row r="137" spans="1:5" ht="16.5" thickBot="1" x14ac:dyDescent="0.3">
      <c r="A137" s="94" t="s">
        <v>18</v>
      </c>
      <c r="B137" s="73" t="s">
        <v>55</v>
      </c>
      <c r="C137" s="96"/>
    </row>
    <row r="138" spans="1:5" ht="16.5" thickBot="1" x14ac:dyDescent="0.3">
      <c r="A138" s="118" t="s">
        <v>59</v>
      </c>
      <c r="B138" s="119"/>
      <c r="C138" s="97"/>
    </row>
    <row r="139" spans="1:5" ht="16.5" thickBot="1" x14ac:dyDescent="0.3">
      <c r="A139" s="94" t="s">
        <v>20</v>
      </c>
      <c r="B139" s="73" t="s">
        <v>60</v>
      </c>
      <c r="C139" s="95"/>
    </row>
    <row r="140" spans="1:5" ht="16.5" thickBot="1" x14ac:dyDescent="0.3">
      <c r="A140" s="118" t="s">
        <v>61</v>
      </c>
      <c r="B140" s="119"/>
      <c r="C140" s="144"/>
    </row>
    <row r="141" spans="1:5" x14ac:dyDescent="0.25">
      <c r="B141" s="98"/>
      <c r="C141" s="99"/>
    </row>
  </sheetData>
  <mergeCells count="44">
    <mergeCell ref="A1:D1"/>
    <mergeCell ref="A2:D2"/>
    <mergeCell ref="A3:D3"/>
    <mergeCell ref="A4:D4"/>
    <mergeCell ref="C10:D10"/>
    <mergeCell ref="C11:D11"/>
    <mergeCell ref="A5:D5"/>
    <mergeCell ref="A6:D6"/>
    <mergeCell ref="A7:D7"/>
    <mergeCell ref="A8:D8"/>
    <mergeCell ref="C9:D9"/>
    <mergeCell ref="C17:D17"/>
    <mergeCell ref="C18:D18"/>
    <mergeCell ref="C15:D15"/>
    <mergeCell ref="C16:D16"/>
    <mergeCell ref="C12:D12"/>
    <mergeCell ref="A14:D14"/>
    <mergeCell ref="A51:B51"/>
    <mergeCell ref="A53:D53"/>
    <mergeCell ref="A62:B62"/>
    <mergeCell ref="A20:D20"/>
    <mergeCell ref="A29:B29"/>
    <mergeCell ref="A31:C31"/>
    <mergeCell ref="A33:C33"/>
    <mergeCell ref="A38:B38"/>
    <mergeCell ref="A40:D40"/>
    <mergeCell ref="A64:D64"/>
    <mergeCell ref="A70:B70"/>
    <mergeCell ref="A72:D72"/>
    <mergeCell ref="A81:B81"/>
    <mergeCell ref="A84:D84"/>
    <mergeCell ref="A86:D86"/>
    <mergeCell ref="A95:B95"/>
    <mergeCell ref="A97:D97"/>
    <mergeCell ref="A101:B101"/>
    <mergeCell ref="A103:D103"/>
    <mergeCell ref="A108:B108"/>
    <mergeCell ref="A140:B140"/>
    <mergeCell ref="A110:D110"/>
    <mergeCell ref="A117:B117"/>
    <mergeCell ref="A119:D119"/>
    <mergeCell ref="A128:B128"/>
    <mergeCell ref="A130:D130"/>
    <mergeCell ref="A138:B138"/>
  </mergeCells>
  <pageMargins left="0.59055118110236227" right="0.59055118110236227" top="0.78740157480314965" bottom="0.78740157480314965" header="0" footer="0"/>
  <pageSetup paperSize="9" scale="80" orientation="portrait" r:id="rId1"/>
  <rowBreaks count="2" manualBreakCount="2">
    <brk id="51" max="3" man="1"/>
    <brk id="101" max="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view="pageBreakPreview" zoomScaleNormal="100" zoomScaleSheetLayoutView="100" workbookViewId="0">
      <selection activeCell="B7" sqref="B7"/>
    </sheetView>
  </sheetViews>
  <sheetFormatPr defaultRowHeight="15.75" x14ac:dyDescent="0.25"/>
  <cols>
    <col min="1" max="1" width="7.85546875" style="50" customWidth="1"/>
    <col min="2" max="2" width="56.5703125" style="50" customWidth="1"/>
    <col min="3" max="3" width="18.42578125" style="50" bestFit="1" customWidth="1"/>
    <col min="4" max="4" width="14.42578125" style="50" bestFit="1" customWidth="1"/>
    <col min="5" max="5" width="12.140625" style="50" bestFit="1" customWidth="1"/>
    <col min="6" max="6" width="14" style="50" bestFit="1" customWidth="1"/>
    <col min="7" max="16384" width="9.140625" style="47"/>
  </cols>
  <sheetData>
    <row r="1" spans="1:6" ht="20.25" x14ac:dyDescent="0.25">
      <c r="A1" s="123" t="s">
        <v>117</v>
      </c>
      <c r="B1" s="123"/>
      <c r="C1" s="123"/>
      <c r="D1" s="123"/>
      <c r="E1" s="123"/>
      <c r="F1" s="123"/>
    </row>
    <row r="2" spans="1:6" ht="20.25" x14ac:dyDescent="0.25">
      <c r="A2" s="53"/>
      <c r="B2" s="53"/>
      <c r="C2" s="53"/>
      <c r="D2" s="53"/>
      <c r="E2" s="53"/>
      <c r="F2" s="53"/>
    </row>
    <row r="3" spans="1:6" ht="20.25" x14ac:dyDescent="0.25">
      <c r="A3" s="124" t="s">
        <v>122</v>
      </c>
      <c r="B3" s="124"/>
      <c r="C3" s="124"/>
      <c r="D3" s="124"/>
      <c r="E3" s="124"/>
      <c r="F3" s="124"/>
    </row>
    <row r="4" spans="1:6" ht="47.25" x14ac:dyDescent="0.25">
      <c r="A4" s="54" t="s">
        <v>94</v>
      </c>
      <c r="B4" s="55" t="s">
        <v>118</v>
      </c>
      <c r="C4" s="55" t="s">
        <v>134</v>
      </c>
      <c r="D4" s="55" t="s">
        <v>148</v>
      </c>
      <c r="E4" s="55" t="s">
        <v>119</v>
      </c>
      <c r="F4" s="55" t="s">
        <v>120</v>
      </c>
    </row>
    <row r="5" spans="1:6" ht="20.100000000000001" customHeight="1" x14ac:dyDescent="0.25">
      <c r="A5" s="56">
        <v>1</v>
      </c>
      <c r="B5" s="61" t="s">
        <v>155</v>
      </c>
      <c r="C5" s="58">
        <v>2</v>
      </c>
      <c r="D5" s="58">
        <v>4</v>
      </c>
      <c r="E5" s="59"/>
      <c r="F5" s="59"/>
    </row>
    <row r="6" spans="1:6" ht="20.100000000000001" customHeight="1" x14ac:dyDescent="0.25">
      <c r="A6" s="56">
        <v>2</v>
      </c>
      <c r="B6" s="61" t="s">
        <v>154</v>
      </c>
      <c r="C6" s="58">
        <v>2</v>
      </c>
      <c r="D6" s="58">
        <v>4</v>
      </c>
      <c r="E6" s="59"/>
      <c r="F6" s="59"/>
    </row>
    <row r="7" spans="1:6" ht="20.100000000000001" customHeight="1" x14ac:dyDescent="0.25">
      <c r="A7" s="56">
        <v>3</v>
      </c>
      <c r="B7" s="57" t="s">
        <v>123</v>
      </c>
      <c r="C7" s="58">
        <v>1</v>
      </c>
      <c r="D7" s="58">
        <v>4</v>
      </c>
      <c r="E7" s="59"/>
      <c r="F7" s="59"/>
    </row>
    <row r="8" spans="1:6" x14ac:dyDescent="0.25">
      <c r="A8" s="125" t="s">
        <v>98</v>
      </c>
      <c r="B8" s="125"/>
      <c r="C8" s="125"/>
      <c r="D8" s="125"/>
      <c r="E8" s="125"/>
      <c r="F8" s="60">
        <f>SUM(F5:F7)</f>
        <v>0</v>
      </c>
    </row>
    <row r="9" spans="1:6" x14ac:dyDescent="0.25">
      <c r="A9" s="125" t="s">
        <v>121</v>
      </c>
      <c r="B9" s="125"/>
      <c r="C9" s="125"/>
      <c r="D9" s="125"/>
      <c r="E9" s="125"/>
      <c r="F9" s="60">
        <f>ROUND(F8/12,2)</f>
        <v>0</v>
      </c>
    </row>
  </sheetData>
  <mergeCells count="4">
    <mergeCell ref="A1:F1"/>
    <mergeCell ref="A3:F3"/>
    <mergeCell ref="A8:E8"/>
    <mergeCell ref="A9:E9"/>
  </mergeCells>
  <printOptions horizontalCentered="1"/>
  <pageMargins left="0.59055118110236227" right="0.59055118110236227" top="0.78740157480314965" bottom="0.78740157480314965" header="0" footer="0"/>
  <pageSetup paperSize="9" scale="74" orientation="landscape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view="pageBreakPreview" zoomScaleNormal="100" zoomScaleSheetLayoutView="100" workbookViewId="0">
      <selection activeCell="A14" sqref="A14:E14"/>
    </sheetView>
  </sheetViews>
  <sheetFormatPr defaultRowHeight="15.75" x14ac:dyDescent="0.25"/>
  <cols>
    <col min="1" max="1" width="7.85546875" style="50" customWidth="1"/>
    <col min="2" max="2" width="48" style="50" customWidth="1"/>
    <col min="3" max="3" width="15.42578125" style="50" bestFit="1" customWidth="1"/>
    <col min="4" max="4" width="14.42578125" style="50" bestFit="1" customWidth="1"/>
    <col min="5" max="5" width="12.140625" style="50" bestFit="1" customWidth="1"/>
    <col min="6" max="6" width="12.140625" style="50" customWidth="1"/>
    <col min="7" max="16384" width="9.140625" style="47"/>
  </cols>
  <sheetData>
    <row r="1" spans="1:6" ht="20.25" x14ac:dyDescent="0.25">
      <c r="A1" s="123" t="s">
        <v>124</v>
      </c>
      <c r="B1" s="123"/>
      <c r="C1" s="123"/>
      <c r="D1" s="123"/>
      <c r="E1" s="123"/>
      <c r="F1" s="123"/>
    </row>
    <row r="2" spans="1:6" ht="20.25" x14ac:dyDescent="0.25">
      <c r="A2" s="53"/>
      <c r="B2" s="53"/>
      <c r="C2" s="53"/>
      <c r="D2" s="53"/>
      <c r="E2" s="53"/>
      <c r="F2" s="53"/>
    </row>
    <row r="3" spans="1:6" ht="20.25" x14ac:dyDescent="0.25">
      <c r="A3" s="124" t="s">
        <v>125</v>
      </c>
      <c r="B3" s="124"/>
      <c r="C3" s="124"/>
      <c r="D3" s="124"/>
      <c r="E3" s="124"/>
      <c r="F3" s="124"/>
    </row>
    <row r="4" spans="1:6" ht="47.25" x14ac:dyDescent="0.25">
      <c r="A4" s="54" t="s">
        <v>94</v>
      </c>
      <c r="B4" s="55" t="s">
        <v>126</v>
      </c>
      <c r="C4" s="55" t="s">
        <v>136</v>
      </c>
      <c r="D4" s="55" t="s">
        <v>135</v>
      </c>
      <c r="E4" s="55" t="s">
        <v>119</v>
      </c>
      <c r="F4" s="55" t="s">
        <v>120</v>
      </c>
    </row>
    <row r="5" spans="1:6" ht="20.100000000000001" customHeight="1" x14ac:dyDescent="0.25">
      <c r="A5" s="56">
        <v>1</v>
      </c>
      <c r="B5" s="57" t="s">
        <v>150</v>
      </c>
      <c r="C5" s="58"/>
      <c r="D5" s="58"/>
      <c r="E5" s="59"/>
      <c r="F5" s="59"/>
    </row>
    <row r="6" spans="1:6" ht="20.100000000000001" customHeight="1" x14ac:dyDescent="0.25">
      <c r="A6" s="56">
        <v>2</v>
      </c>
      <c r="B6" s="57" t="s">
        <v>127</v>
      </c>
      <c r="C6" s="58"/>
      <c r="D6" s="58"/>
      <c r="E6" s="59"/>
      <c r="F6" s="59"/>
    </row>
    <row r="7" spans="1:6" ht="20.100000000000001" customHeight="1" x14ac:dyDescent="0.25">
      <c r="A7" s="56">
        <v>3</v>
      </c>
      <c r="B7" s="57" t="s">
        <v>128</v>
      </c>
      <c r="C7" s="58"/>
      <c r="D7" s="58"/>
      <c r="E7" s="59"/>
      <c r="F7" s="59"/>
    </row>
    <row r="8" spans="1:6" ht="20.100000000000001" customHeight="1" x14ac:dyDescent="0.25">
      <c r="A8" s="56">
        <v>4</v>
      </c>
      <c r="B8" s="57" t="s">
        <v>129</v>
      </c>
      <c r="C8" s="58"/>
      <c r="D8" s="58"/>
      <c r="E8" s="59"/>
      <c r="F8" s="59"/>
    </row>
    <row r="9" spans="1:6" ht="20.100000000000001" customHeight="1" x14ac:dyDescent="0.25">
      <c r="A9" s="56">
        <v>5</v>
      </c>
      <c r="B9" s="57" t="s">
        <v>130</v>
      </c>
      <c r="C9" s="58"/>
      <c r="D9" s="58"/>
      <c r="E9" s="59"/>
      <c r="F9" s="59"/>
    </row>
    <row r="10" spans="1:6" ht="20.100000000000001" customHeight="1" x14ac:dyDescent="0.25">
      <c r="A10" s="56">
        <v>6</v>
      </c>
      <c r="B10" s="57" t="s">
        <v>131</v>
      </c>
      <c r="C10" s="58"/>
      <c r="D10" s="58"/>
      <c r="E10" s="59"/>
      <c r="F10" s="59"/>
    </row>
    <row r="11" spans="1:6" ht="20.100000000000001" customHeight="1" x14ac:dyDescent="0.25">
      <c r="A11" s="56">
        <v>7</v>
      </c>
      <c r="B11" s="57" t="s">
        <v>132</v>
      </c>
      <c r="C11" s="58"/>
      <c r="D11" s="58"/>
      <c r="E11" s="59"/>
      <c r="F11" s="59"/>
    </row>
    <row r="12" spans="1:6" ht="20.100000000000001" customHeight="1" x14ac:dyDescent="0.25">
      <c r="A12" s="125" t="s">
        <v>98</v>
      </c>
      <c r="B12" s="125"/>
      <c r="C12" s="125"/>
      <c r="D12" s="125"/>
      <c r="E12" s="125"/>
      <c r="F12" s="60">
        <f>SUM(F5:F11)</f>
        <v>0</v>
      </c>
    </row>
    <row r="13" spans="1:6" ht="20.100000000000001" customHeight="1" x14ac:dyDescent="0.25">
      <c r="A13" s="125" t="s">
        <v>149</v>
      </c>
      <c r="B13" s="125"/>
      <c r="C13" s="125"/>
      <c r="D13" s="125"/>
      <c r="E13" s="125"/>
      <c r="F13" s="60">
        <f>ROUND(F12/12,2)</f>
        <v>0</v>
      </c>
    </row>
    <row r="14" spans="1:6" ht="20.100000000000001" customHeight="1" x14ac:dyDescent="0.25">
      <c r="A14" s="125" t="s">
        <v>133</v>
      </c>
      <c r="B14" s="125"/>
      <c r="C14" s="125"/>
      <c r="D14" s="125"/>
      <c r="E14" s="125"/>
      <c r="F14" s="60">
        <f>ROUND(F13/4,2)</f>
        <v>0</v>
      </c>
    </row>
  </sheetData>
  <mergeCells count="5">
    <mergeCell ref="A1:F1"/>
    <mergeCell ref="A3:F3"/>
    <mergeCell ref="A12:E12"/>
    <mergeCell ref="A14:E14"/>
    <mergeCell ref="A13:E13"/>
  </mergeCells>
  <printOptions horizontalCentered="1"/>
  <pageMargins left="0.59055118110236227" right="0.59055118110236227" top="0.78740157480314965" bottom="0.78740157480314965" header="0" footer="0"/>
  <pageSetup paperSize="9" scale="83" orientation="landscape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showGridLines="0" view="pageBreakPreview" zoomScaleNormal="85" zoomScaleSheetLayoutView="100" workbookViewId="0">
      <selection activeCell="A6" sqref="A6:D6"/>
    </sheetView>
  </sheetViews>
  <sheetFormatPr defaultRowHeight="15.75" x14ac:dyDescent="0.25"/>
  <cols>
    <col min="1" max="1" width="9.140625" style="9"/>
    <col min="2" max="2" width="72.140625" style="9" customWidth="1"/>
    <col min="3" max="3" width="18" style="9" customWidth="1"/>
    <col min="4" max="4" width="14.28515625" style="9" customWidth="1"/>
    <col min="5" max="5" width="14" style="9" bestFit="1" customWidth="1"/>
    <col min="6" max="6" width="16.85546875" style="9" bestFit="1" customWidth="1"/>
    <col min="7" max="7" width="15.140625" style="9" customWidth="1"/>
    <col min="8" max="16384" width="9.140625" style="9"/>
  </cols>
  <sheetData>
    <row r="1" spans="1:4" ht="23.25" x14ac:dyDescent="0.35">
      <c r="A1" s="140" t="s">
        <v>62</v>
      </c>
      <c r="B1" s="140"/>
      <c r="C1" s="140"/>
      <c r="D1" s="140"/>
    </row>
    <row r="2" spans="1:4" ht="23.25" x14ac:dyDescent="0.35">
      <c r="A2" s="140" t="s">
        <v>80</v>
      </c>
      <c r="B2" s="140"/>
      <c r="C2" s="140"/>
      <c r="D2" s="140"/>
    </row>
    <row r="3" spans="1:4" ht="16.5" customHeight="1" x14ac:dyDescent="0.25">
      <c r="A3" s="141"/>
      <c r="B3" s="141"/>
      <c r="C3" s="141"/>
      <c r="D3" s="141"/>
    </row>
    <row r="4" spans="1:4" ht="41.25" customHeight="1" x14ac:dyDescent="0.25">
      <c r="A4" s="104" t="str">
        <f>'Portaria 12X36 Noturno'!A4</f>
        <v>SESCOOP RN
PREGÃO PRESENCIAL 003/2023</v>
      </c>
      <c r="B4" s="104"/>
      <c r="C4" s="104"/>
      <c r="D4" s="104"/>
    </row>
    <row r="5" spans="1:4" ht="16.5" thickBot="1" x14ac:dyDescent="0.3">
      <c r="A5" s="105"/>
      <c r="B5" s="106"/>
      <c r="C5" s="106"/>
      <c r="D5" s="107"/>
    </row>
    <row r="6" spans="1:4" ht="16.5" thickBot="1" x14ac:dyDescent="0.3">
      <c r="A6" s="142" t="s">
        <v>69</v>
      </c>
      <c r="B6" s="142"/>
      <c r="C6" s="142"/>
      <c r="D6" s="142"/>
    </row>
    <row r="7" spans="1:4" ht="16.5" thickBot="1" x14ac:dyDescent="0.3">
      <c r="A7" s="18" t="s">
        <v>12</v>
      </c>
      <c r="B7" s="19" t="s">
        <v>70</v>
      </c>
      <c r="C7" s="143">
        <f>'Portaria 12X36 Noturno'!C9</f>
        <v>0</v>
      </c>
      <c r="D7" s="117"/>
    </row>
    <row r="8" spans="1:4" ht="16.5" thickBot="1" x14ac:dyDescent="0.3">
      <c r="A8" s="18" t="s">
        <v>13</v>
      </c>
      <c r="B8" s="19" t="s">
        <v>71</v>
      </c>
      <c r="C8" s="116" t="s">
        <v>112</v>
      </c>
      <c r="D8" s="117"/>
    </row>
    <row r="9" spans="1:4" ht="16.5" thickBot="1" x14ac:dyDescent="0.3">
      <c r="A9" s="18" t="s">
        <v>15</v>
      </c>
      <c r="B9" s="19" t="s">
        <v>72</v>
      </c>
      <c r="C9" s="116" t="str">
        <f>'Portaria 12X36 Noturno'!C11</f>
        <v>RN000035/2023</v>
      </c>
      <c r="D9" s="117"/>
    </row>
    <row r="10" spans="1:4" ht="16.5" thickBot="1" x14ac:dyDescent="0.3">
      <c r="A10" s="18" t="s">
        <v>17</v>
      </c>
      <c r="B10" s="19" t="s">
        <v>73</v>
      </c>
      <c r="C10" s="116">
        <f>'Portaria 12X36 Noturno'!C12</f>
        <v>12</v>
      </c>
      <c r="D10" s="117"/>
    </row>
    <row r="11" spans="1:4" ht="16.5" thickBot="1" x14ac:dyDescent="0.3">
      <c r="A11" s="21"/>
      <c r="B11" s="22"/>
      <c r="C11" s="20"/>
      <c r="D11" s="20"/>
    </row>
    <row r="12" spans="1:4" ht="15.75" customHeight="1" x14ac:dyDescent="0.25">
      <c r="A12" s="142" t="s">
        <v>74</v>
      </c>
      <c r="B12" s="142"/>
      <c r="C12" s="142"/>
      <c r="D12" s="142"/>
    </row>
    <row r="13" spans="1:4" ht="15.75" customHeight="1" x14ac:dyDescent="0.25">
      <c r="A13" s="26">
        <v>1</v>
      </c>
      <c r="B13" s="27" t="s">
        <v>75</v>
      </c>
      <c r="C13" s="135" t="str">
        <f>'Portaria 12X36 Noturno'!C15</f>
        <v>PORTEIRO NOTURNO</v>
      </c>
      <c r="D13" s="136"/>
    </row>
    <row r="14" spans="1:4" x14ac:dyDescent="0.25">
      <c r="A14" s="26">
        <v>2</v>
      </c>
      <c r="B14" s="28" t="s">
        <v>76</v>
      </c>
      <c r="C14" s="131" t="s">
        <v>99</v>
      </c>
      <c r="D14" s="132"/>
    </row>
    <row r="15" spans="1:4" x14ac:dyDescent="0.25">
      <c r="A15" s="26">
        <v>3</v>
      </c>
      <c r="B15" s="27" t="s">
        <v>77</v>
      </c>
      <c r="C15" s="133">
        <f>ROUND(3967.94+(3967.94*20%),2)</f>
        <v>4761.53</v>
      </c>
      <c r="D15" s="134"/>
    </row>
    <row r="16" spans="1:4" ht="15.75" customHeight="1" x14ac:dyDescent="0.25">
      <c r="A16" s="26">
        <v>4</v>
      </c>
      <c r="B16" s="27" t="s">
        <v>78</v>
      </c>
      <c r="C16" s="135" t="s">
        <v>111</v>
      </c>
      <c r="D16" s="136"/>
    </row>
    <row r="17" spans="1:4" x14ac:dyDescent="0.25">
      <c r="A17" s="26">
        <v>5</v>
      </c>
      <c r="B17" s="27" t="s">
        <v>79</v>
      </c>
      <c r="C17" s="137" t="e">
        <f>'Portaria 12X36 Noturno'!#REF!</f>
        <v>#REF!</v>
      </c>
      <c r="D17" s="136"/>
    </row>
    <row r="18" spans="1:4" x14ac:dyDescent="0.25">
      <c r="A18" s="23"/>
      <c r="B18" s="24"/>
      <c r="C18" s="25"/>
      <c r="D18" s="25"/>
    </row>
    <row r="19" spans="1:4" x14ac:dyDescent="0.25">
      <c r="A19" s="138" t="s">
        <v>9</v>
      </c>
      <c r="B19" s="138"/>
      <c r="C19" s="138"/>
      <c r="D19" s="138"/>
    </row>
    <row r="20" spans="1:4" ht="16.5" thickBot="1" x14ac:dyDescent="0.3"/>
    <row r="21" spans="1:4" ht="16.5" thickBot="1" x14ac:dyDescent="0.3">
      <c r="A21" s="2">
        <v>1</v>
      </c>
      <c r="B21" s="11" t="s">
        <v>10</v>
      </c>
      <c r="C21" s="11" t="s">
        <v>11</v>
      </c>
    </row>
    <row r="22" spans="1:4" ht="16.5" thickBot="1" x14ac:dyDescent="0.3">
      <c r="A22" s="3" t="s">
        <v>12</v>
      </c>
      <c r="B22" s="4" t="s">
        <v>88</v>
      </c>
      <c r="C22" s="13">
        <f>$C$15</f>
        <v>4761.53</v>
      </c>
    </row>
    <row r="23" spans="1:4" ht="16.5" thickBot="1" x14ac:dyDescent="0.3">
      <c r="A23" s="3" t="s">
        <v>13</v>
      </c>
      <c r="B23" s="4" t="s">
        <v>14</v>
      </c>
      <c r="C23" s="5"/>
    </row>
    <row r="24" spans="1:4" ht="16.5" thickBot="1" x14ac:dyDescent="0.3">
      <c r="A24" s="3" t="s">
        <v>15</v>
      </c>
      <c r="B24" s="4" t="s">
        <v>16</v>
      </c>
      <c r="C24" s="12"/>
    </row>
    <row r="25" spans="1:4" ht="16.5" thickBot="1" x14ac:dyDescent="0.3">
      <c r="A25" s="3" t="s">
        <v>17</v>
      </c>
      <c r="B25" s="4" t="s">
        <v>0</v>
      </c>
      <c r="C25" s="13"/>
    </row>
    <row r="26" spans="1:4" ht="16.5" thickBot="1" x14ac:dyDescent="0.3">
      <c r="A26" s="3" t="s">
        <v>18</v>
      </c>
      <c r="B26" s="4" t="s">
        <v>19</v>
      </c>
      <c r="C26" s="5"/>
    </row>
    <row r="27" spans="1:4" ht="16.5" thickBot="1" x14ac:dyDescent="0.3">
      <c r="A27" s="3" t="s">
        <v>20</v>
      </c>
      <c r="B27" s="4" t="s">
        <v>22</v>
      </c>
      <c r="C27" s="13"/>
    </row>
    <row r="28" spans="1:4" ht="16.5" thickBot="1" x14ac:dyDescent="0.3">
      <c r="A28" s="126" t="s">
        <v>1</v>
      </c>
      <c r="B28" s="127"/>
      <c r="C28" s="29">
        <f>SUM(C22:C27)</f>
        <v>4761.53</v>
      </c>
    </row>
    <row r="30" spans="1:4" x14ac:dyDescent="0.25">
      <c r="A30" s="138" t="s">
        <v>23</v>
      </c>
      <c r="B30" s="138"/>
      <c r="C30" s="138"/>
    </row>
    <row r="31" spans="1:4" x14ac:dyDescent="0.25">
      <c r="A31" s="1"/>
    </row>
    <row r="32" spans="1:4" x14ac:dyDescent="0.25">
      <c r="A32" s="139" t="s">
        <v>24</v>
      </c>
      <c r="B32" s="139"/>
      <c r="C32" s="139"/>
    </row>
    <row r="33" spans="1:4" ht="16.5" thickBot="1" x14ac:dyDescent="0.3"/>
    <row r="34" spans="1:4" ht="16.5" thickBot="1" x14ac:dyDescent="0.3">
      <c r="A34" s="2" t="s">
        <v>25</v>
      </c>
      <c r="B34" s="11" t="s">
        <v>26</v>
      </c>
      <c r="C34" s="11" t="s">
        <v>31</v>
      </c>
      <c r="D34" s="11" t="s">
        <v>11</v>
      </c>
    </row>
    <row r="35" spans="1:4" ht="16.5" thickBot="1" x14ac:dyDescent="0.3">
      <c r="A35" s="3" t="s">
        <v>12</v>
      </c>
      <c r="B35" s="4" t="s">
        <v>27</v>
      </c>
      <c r="C35" s="6">
        <v>8.3299999999999999E-2</v>
      </c>
      <c r="D35" s="13">
        <f>ROUND(C35*$C$28,2)</f>
        <v>396.64</v>
      </c>
    </row>
    <row r="36" spans="1:4" ht="16.5" thickBot="1" x14ac:dyDescent="0.3">
      <c r="A36" s="3" t="s">
        <v>13</v>
      </c>
      <c r="B36" s="4" t="s">
        <v>68</v>
      </c>
      <c r="C36" s="6">
        <f>'Portaria 12X36 Noturno'!C37</f>
        <v>0</v>
      </c>
      <c r="D36" s="13">
        <f>ROUND(C36*$C$28,2)</f>
        <v>0</v>
      </c>
    </row>
    <row r="37" spans="1:4" ht="16.5" thickBot="1" x14ac:dyDescent="0.3">
      <c r="A37" s="126" t="s">
        <v>1</v>
      </c>
      <c r="B37" s="127"/>
      <c r="C37" s="30">
        <f>SUM(C35:C36)</f>
        <v>8.3299999999999999E-2</v>
      </c>
      <c r="D37" s="31">
        <f>SUM(D35:D36)</f>
        <v>396.64</v>
      </c>
    </row>
    <row r="39" spans="1:4" ht="32.25" customHeight="1" x14ac:dyDescent="0.25">
      <c r="A39" s="130" t="s">
        <v>28</v>
      </c>
      <c r="B39" s="130"/>
      <c r="C39" s="130"/>
      <c r="D39" s="130"/>
    </row>
    <row r="40" spans="1:4" ht="16.5" thickBot="1" x14ac:dyDescent="0.3"/>
    <row r="41" spans="1:4" ht="16.5" thickBot="1" x14ac:dyDescent="0.3">
      <c r="A41" s="2" t="s">
        <v>29</v>
      </c>
      <c r="B41" s="11" t="s">
        <v>30</v>
      </c>
      <c r="C41" s="11" t="s">
        <v>31</v>
      </c>
      <c r="D41" s="11" t="s">
        <v>11</v>
      </c>
    </row>
    <row r="42" spans="1:4" ht="16.5" thickBot="1" x14ac:dyDescent="0.3">
      <c r="A42" s="3" t="s">
        <v>12</v>
      </c>
      <c r="B42" s="4" t="s">
        <v>32</v>
      </c>
      <c r="C42" s="6">
        <v>0.2</v>
      </c>
      <c r="D42" s="13">
        <f>ROUND(C42*($C$28+$D$37),2)</f>
        <v>1031.6300000000001</v>
      </c>
    </row>
    <row r="43" spans="1:4" ht="16.5" thickBot="1" x14ac:dyDescent="0.3">
      <c r="A43" s="3" t="s">
        <v>13</v>
      </c>
      <c r="B43" s="4" t="s">
        <v>33</v>
      </c>
      <c r="C43" s="6">
        <v>2.5000000000000001E-2</v>
      </c>
      <c r="D43" s="13">
        <f t="shared" ref="D43:D49" si="0">ROUND(C43*($C$28+$D$37),2)</f>
        <v>128.94999999999999</v>
      </c>
    </row>
    <row r="44" spans="1:4" ht="16.5" thickBot="1" x14ac:dyDescent="0.3">
      <c r="A44" s="3" t="s">
        <v>15</v>
      </c>
      <c r="B44" s="4" t="s">
        <v>34</v>
      </c>
      <c r="C44" s="6">
        <f>'Portaria 12X36 Noturno'!C45</f>
        <v>0</v>
      </c>
      <c r="D44" s="13">
        <f t="shared" si="0"/>
        <v>0</v>
      </c>
    </row>
    <row r="45" spans="1:4" ht="16.5" thickBot="1" x14ac:dyDescent="0.3">
      <c r="A45" s="3" t="s">
        <v>17</v>
      </c>
      <c r="B45" s="4" t="s">
        <v>35</v>
      </c>
      <c r="C45" s="6">
        <v>1.4999999999999999E-2</v>
      </c>
      <c r="D45" s="13">
        <f t="shared" si="0"/>
        <v>77.37</v>
      </c>
    </row>
    <row r="46" spans="1:4" ht="16.5" thickBot="1" x14ac:dyDescent="0.3">
      <c r="A46" s="3" t="s">
        <v>18</v>
      </c>
      <c r="B46" s="4" t="s">
        <v>36</v>
      </c>
      <c r="C46" s="6">
        <v>0.01</v>
      </c>
      <c r="D46" s="13">
        <f t="shared" si="0"/>
        <v>51.58</v>
      </c>
    </row>
    <row r="47" spans="1:4" ht="16.5" thickBot="1" x14ac:dyDescent="0.3">
      <c r="A47" s="3" t="s">
        <v>20</v>
      </c>
      <c r="B47" s="4" t="s">
        <v>2</v>
      </c>
      <c r="C47" s="6">
        <v>6.0000000000000001E-3</v>
      </c>
      <c r="D47" s="13">
        <f t="shared" si="0"/>
        <v>30.95</v>
      </c>
    </row>
    <row r="48" spans="1:4" ht="16.5" thickBot="1" x14ac:dyDescent="0.3">
      <c r="A48" s="3" t="s">
        <v>21</v>
      </c>
      <c r="B48" s="4" t="s">
        <v>3</v>
      </c>
      <c r="C48" s="6">
        <v>2E-3</v>
      </c>
      <c r="D48" s="13">
        <f t="shared" si="0"/>
        <v>10.32</v>
      </c>
    </row>
    <row r="49" spans="1:4" ht="16.5" thickBot="1" x14ac:dyDescent="0.3">
      <c r="A49" s="3" t="s">
        <v>37</v>
      </c>
      <c r="B49" s="4" t="s">
        <v>4</v>
      </c>
      <c r="C49" s="6">
        <v>0.08</v>
      </c>
      <c r="D49" s="13">
        <f t="shared" si="0"/>
        <v>412.65</v>
      </c>
    </row>
    <row r="50" spans="1:4" ht="16.5" thickBot="1" x14ac:dyDescent="0.3">
      <c r="A50" s="126" t="s">
        <v>38</v>
      </c>
      <c r="B50" s="127"/>
      <c r="C50" s="30">
        <f>SUM(C42:C49)</f>
        <v>0.33800000000000002</v>
      </c>
      <c r="D50" s="31">
        <f>SUM(D42:D49)</f>
        <v>1743.4500000000003</v>
      </c>
    </row>
    <row r="51" spans="1:4" x14ac:dyDescent="0.25">
      <c r="D51" s="14"/>
    </row>
    <row r="52" spans="1:4" x14ac:dyDescent="0.25">
      <c r="A52" s="130" t="s">
        <v>39</v>
      </c>
      <c r="B52" s="130"/>
      <c r="C52" s="130"/>
      <c r="D52" s="130"/>
    </row>
    <row r="53" spans="1:4" ht="16.5" thickBot="1" x14ac:dyDescent="0.3"/>
    <row r="54" spans="1:4" ht="16.5" thickBot="1" x14ac:dyDescent="0.3">
      <c r="A54" s="2" t="s">
        <v>40</v>
      </c>
      <c r="B54" s="11" t="s">
        <v>41</v>
      </c>
      <c r="C54" s="11" t="s">
        <v>90</v>
      </c>
      <c r="D54" s="11" t="s">
        <v>11</v>
      </c>
    </row>
    <row r="55" spans="1:4" ht="16.5" thickBot="1" x14ac:dyDescent="0.3">
      <c r="A55" s="3" t="s">
        <v>12</v>
      </c>
      <c r="B55" s="4" t="s">
        <v>102</v>
      </c>
      <c r="C55" s="12">
        <f>'Portaria 12X36 Noturno'!C56</f>
        <v>0</v>
      </c>
      <c r="D55" s="13">
        <f>ROUND(IF($C$22="","",IF((2*$C$55*22)&lt;(6%*$C$22),0,(2*$C$55*22)-6%*$C$22)),2)</f>
        <v>0</v>
      </c>
    </row>
    <row r="56" spans="1:4" ht="16.5" thickBot="1" x14ac:dyDescent="0.3">
      <c r="A56" s="3" t="s">
        <v>13</v>
      </c>
      <c r="B56" s="4" t="s">
        <v>100</v>
      </c>
      <c r="C56" s="12">
        <f>'Portaria 12X36 Noturno'!C57</f>
        <v>0</v>
      </c>
      <c r="D56" s="13">
        <f>ROUND(C56*22,2)</f>
        <v>0</v>
      </c>
    </row>
    <row r="57" spans="1:4" s="44" customFormat="1" ht="16.5" thickBot="1" x14ac:dyDescent="0.3">
      <c r="A57" s="40" t="s">
        <v>15</v>
      </c>
      <c r="B57" s="41" t="s">
        <v>105</v>
      </c>
      <c r="C57" s="42"/>
      <c r="D57" s="43">
        <f>'Portaria 12X36 Noturno'!D58</f>
        <v>0</v>
      </c>
    </row>
    <row r="58" spans="1:4" s="44" customFormat="1" ht="16.5" thickBot="1" x14ac:dyDescent="0.3">
      <c r="A58" s="40" t="s">
        <v>17</v>
      </c>
      <c r="B58" s="41" t="s">
        <v>101</v>
      </c>
      <c r="C58" s="42"/>
      <c r="D58" s="43">
        <f>'Portaria 12X36 Noturno'!D59</f>
        <v>0</v>
      </c>
    </row>
    <row r="59" spans="1:4" s="44" customFormat="1" ht="16.5" thickBot="1" x14ac:dyDescent="0.3">
      <c r="A59" s="40" t="s">
        <v>18</v>
      </c>
      <c r="B59" s="41" t="s">
        <v>106</v>
      </c>
      <c r="C59" s="42"/>
      <c r="D59" s="43" t="e">
        <f>ROUND(($C$22*20%)*'Portaria 12X36 Noturno'!#REF!,2)</f>
        <v>#REF!</v>
      </c>
    </row>
    <row r="60" spans="1:4" s="44" customFormat="1" ht="16.5" thickBot="1" x14ac:dyDescent="0.3">
      <c r="A60" s="40" t="s">
        <v>20</v>
      </c>
      <c r="B60" s="41" t="s">
        <v>103</v>
      </c>
      <c r="C60" s="42"/>
      <c r="D60" s="43" t="e">
        <f>'Portaria 12X36 Noturno'!#REF!</f>
        <v>#REF!</v>
      </c>
    </row>
    <row r="61" spans="1:4" s="44" customFormat="1" ht="16.5" thickBot="1" x14ac:dyDescent="0.3">
      <c r="A61" s="40" t="s">
        <v>21</v>
      </c>
      <c r="B61" s="41" t="s">
        <v>104</v>
      </c>
      <c r="C61" s="42"/>
      <c r="D61" s="43" t="e">
        <f>'Portaria 12X36 Noturno'!#REF!</f>
        <v>#REF!</v>
      </c>
    </row>
    <row r="62" spans="1:4" s="44" customFormat="1" ht="16.5" thickBot="1" x14ac:dyDescent="0.3">
      <c r="A62" s="40" t="s">
        <v>37</v>
      </c>
      <c r="B62" s="41" t="s">
        <v>107</v>
      </c>
      <c r="C62" s="42"/>
      <c r="D62" s="43" t="e">
        <f>ROUND(($C$22*10%)*'Portaria 12X36 Noturno'!#REF!,2)</f>
        <v>#REF!</v>
      </c>
    </row>
    <row r="63" spans="1:4" ht="16.5" thickBot="1" x14ac:dyDescent="0.3">
      <c r="A63" s="126" t="s">
        <v>1</v>
      </c>
      <c r="B63" s="127"/>
      <c r="C63" s="32"/>
      <c r="D63" s="31" t="e">
        <f>SUM(D55:D62)</f>
        <v>#REF!</v>
      </c>
    </row>
    <row r="65" spans="1:4" x14ac:dyDescent="0.25">
      <c r="A65" s="130" t="s">
        <v>42</v>
      </c>
      <c r="B65" s="130"/>
      <c r="C65" s="130"/>
      <c r="D65" s="130"/>
    </row>
    <row r="66" spans="1:4" ht="16.5" thickBot="1" x14ac:dyDescent="0.3"/>
    <row r="67" spans="1:4" ht="16.5" thickBot="1" x14ac:dyDescent="0.3">
      <c r="A67" s="2">
        <v>2</v>
      </c>
      <c r="B67" s="11" t="s">
        <v>43</v>
      </c>
      <c r="C67" s="11" t="s">
        <v>11</v>
      </c>
    </row>
    <row r="68" spans="1:4" ht="16.5" thickBot="1" x14ac:dyDescent="0.3">
      <c r="A68" s="3" t="s">
        <v>25</v>
      </c>
      <c r="B68" s="4" t="s">
        <v>26</v>
      </c>
      <c r="C68" s="13">
        <f>$D$37</f>
        <v>396.64</v>
      </c>
    </row>
    <row r="69" spans="1:4" ht="16.5" thickBot="1" x14ac:dyDescent="0.3">
      <c r="A69" s="3" t="s">
        <v>29</v>
      </c>
      <c r="B69" s="4" t="s">
        <v>30</v>
      </c>
      <c r="C69" s="12">
        <f>$D$50</f>
        <v>1743.4500000000003</v>
      </c>
    </row>
    <row r="70" spans="1:4" ht="16.5" thickBot="1" x14ac:dyDescent="0.3">
      <c r="A70" s="3" t="s">
        <v>40</v>
      </c>
      <c r="B70" s="4" t="s">
        <v>41</v>
      </c>
      <c r="C70" s="13" t="e">
        <f>$D$63</f>
        <v>#REF!</v>
      </c>
    </row>
    <row r="71" spans="1:4" ht="16.5" thickBot="1" x14ac:dyDescent="0.3">
      <c r="A71" s="126" t="s">
        <v>1</v>
      </c>
      <c r="B71" s="127"/>
      <c r="C71" s="31" t="e">
        <f>SUM(C68:C70)</f>
        <v>#REF!</v>
      </c>
    </row>
    <row r="73" spans="1:4" x14ac:dyDescent="0.25">
      <c r="A73" s="130" t="s">
        <v>44</v>
      </c>
      <c r="B73" s="130"/>
      <c r="C73" s="130"/>
      <c r="D73" s="130"/>
    </row>
    <row r="74" spans="1:4" ht="16.5" thickBot="1" x14ac:dyDescent="0.3"/>
    <row r="75" spans="1:4" ht="16.5" thickBot="1" x14ac:dyDescent="0.3">
      <c r="A75" s="2">
        <v>3</v>
      </c>
      <c r="B75" s="11" t="s">
        <v>45</v>
      </c>
      <c r="C75" s="11" t="s">
        <v>31</v>
      </c>
      <c r="D75" s="11" t="s">
        <v>11</v>
      </c>
    </row>
    <row r="76" spans="1:4" ht="16.5" thickBot="1" x14ac:dyDescent="0.3">
      <c r="A76" s="3" t="s">
        <v>12</v>
      </c>
      <c r="B76" s="7" t="s">
        <v>91</v>
      </c>
      <c r="C76" s="6">
        <f>'Portaria 12X36 Noturno'!C75</f>
        <v>0</v>
      </c>
      <c r="D76" s="13">
        <f>ROUND(C76*$C$28,2)</f>
        <v>0</v>
      </c>
    </row>
    <row r="77" spans="1:4" ht="16.5" thickBot="1" x14ac:dyDescent="0.3">
      <c r="A77" s="3" t="s">
        <v>13</v>
      </c>
      <c r="B77" s="7" t="s">
        <v>89</v>
      </c>
      <c r="C77" s="6">
        <f>ROUND($C$49*$C$76,4)</f>
        <v>0</v>
      </c>
      <c r="D77" s="13">
        <f t="shared" ref="D77:D81" si="1">ROUND(C77*$C$28,2)</f>
        <v>0</v>
      </c>
    </row>
    <row r="78" spans="1:4" ht="16.5" thickBot="1" x14ac:dyDescent="0.3">
      <c r="A78" s="3" t="s">
        <v>15</v>
      </c>
      <c r="B78" s="7" t="s">
        <v>108</v>
      </c>
      <c r="C78" s="6">
        <f>'Portaria 12X36 Noturno'!C77</f>
        <v>0</v>
      </c>
      <c r="D78" s="13">
        <f t="shared" si="1"/>
        <v>0</v>
      </c>
    </row>
    <row r="79" spans="1:4" ht="16.5" thickBot="1" x14ac:dyDescent="0.3">
      <c r="A79" s="3" t="s">
        <v>17</v>
      </c>
      <c r="B79" s="7" t="s">
        <v>92</v>
      </c>
      <c r="C79" s="6">
        <f>'Portaria 12X36 Noturno'!C78</f>
        <v>0</v>
      </c>
      <c r="D79" s="13">
        <f t="shared" si="1"/>
        <v>0</v>
      </c>
    </row>
    <row r="80" spans="1:4" ht="16.5" thickBot="1" x14ac:dyDescent="0.3">
      <c r="A80" s="3" t="s">
        <v>18</v>
      </c>
      <c r="B80" s="49" t="s">
        <v>110</v>
      </c>
      <c r="C80" s="6">
        <f>ROUND($C$50*$C$79,4)</f>
        <v>0</v>
      </c>
      <c r="D80" s="13">
        <f t="shared" si="1"/>
        <v>0</v>
      </c>
    </row>
    <row r="81" spans="1:6" ht="16.5" thickBot="1" x14ac:dyDescent="0.3">
      <c r="A81" s="3" t="s">
        <v>20</v>
      </c>
      <c r="B81" s="7" t="s">
        <v>109</v>
      </c>
      <c r="C81" s="6">
        <f>'Portaria 12X36 Noturno'!C80</f>
        <v>0</v>
      </c>
      <c r="D81" s="13">
        <f t="shared" si="1"/>
        <v>0</v>
      </c>
    </row>
    <row r="82" spans="1:6" ht="16.5" thickBot="1" x14ac:dyDescent="0.3">
      <c r="A82" s="126" t="s">
        <v>1</v>
      </c>
      <c r="B82" s="127"/>
      <c r="C82" s="30">
        <f>SUM(C76:C81)</f>
        <v>0</v>
      </c>
      <c r="D82" s="31">
        <f>SUM(D76:D81)</f>
        <v>0</v>
      </c>
    </row>
    <row r="83" spans="1:6" hidden="1" x14ac:dyDescent="0.25">
      <c r="A83" s="37" t="s">
        <v>82</v>
      </c>
    </row>
    <row r="85" spans="1:6" x14ac:dyDescent="0.25">
      <c r="A85" s="130" t="s">
        <v>46</v>
      </c>
      <c r="B85" s="130"/>
      <c r="C85" s="130"/>
      <c r="D85" s="130"/>
    </row>
    <row r="87" spans="1:6" x14ac:dyDescent="0.25">
      <c r="A87" s="130" t="s">
        <v>47</v>
      </c>
      <c r="B87" s="130"/>
      <c r="C87" s="130"/>
      <c r="D87" s="130"/>
    </row>
    <row r="88" spans="1:6" ht="16.5" thickBot="1" x14ac:dyDescent="0.3">
      <c r="A88" s="1"/>
    </row>
    <row r="89" spans="1:6" ht="16.5" thickBot="1" x14ac:dyDescent="0.3">
      <c r="A89" s="2" t="s">
        <v>48</v>
      </c>
      <c r="B89" s="11" t="s">
        <v>49</v>
      </c>
      <c r="C89" s="11" t="s">
        <v>31</v>
      </c>
      <c r="D89" s="11" t="s">
        <v>11</v>
      </c>
    </row>
    <row r="90" spans="1:6" ht="16.5" thickBot="1" x14ac:dyDescent="0.3">
      <c r="A90" s="3" t="s">
        <v>12</v>
      </c>
      <c r="B90" s="4" t="s">
        <v>84</v>
      </c>
      <c r="C90" s="6">
        <f>'Portaria 12X36 Noturno'!C89</f>
        <v>0</v>
      </c>
      <c r="D90" s="13">
        <f>ROUND(C90*$C$28,2)</f>
        <v>0</v>
      </c>
    </row>
    <row r="91" spans="1:6" ht="16.5" thickBot="1" x14ac:dyDescent="0.3">
      <c r="A91" s="3" t="s">
        <v>13</v>
      </c>
      <c r="B91" s="4" t="s">
        <v>64</v>
      </c>
      <c r="C91" s="6">
        <f>'Portaria 12X36 Noturno'!C90</f>
        <v>0</v>
      </c>
      <c r="D91" s="13">
        <f t="shared" ref="D91:D95" si="2">ROUND(C91*$C$28,2)</f>
        <v>0</v>
      </c>
    </row>
    <row r="92" spans="1:6" ht="16.5" thickBot="1" x14ac:dyDescent="0.3">
      <c r="A92" s="3" t="s">
        <v>15</v>
      </c>
      <c r="B92" s="4" t="s">
        <v>65</v>
      </c>
      <c r="C92" s="6">
        <f>'Portaria 12X36 Noturno'!C91</f>
        <v>0</v>
      </c>
      <c r="D92" s="13">
        <f t="shared" si="2"/>
        <v>0</v>
      </c>
    </row>
    <row r="93" spans="1:6" ht="16.5" thickBot="1" x14ac:dyDescent="0.3">
      <c r="A93" s="3" t="s">
        <v>17</v>
      </c>
      <c r="B93" s="4" t="s">
        <v>66</v>
      </c>
      <c r="C93" s="6">
        <f>'Portaria 12X36 Noturno'!C92</f>
        <v>0</v>
      </c>
      <c r="D93" s="13">
        <f t="shared" si="2"/>
        <v>0</v>
      </c>
    </row>
    <row r="94" spans="1:6" ht="16.5" thickBot="1" x14ac:dyDescent="0.3">
      <c r="A94" s="3" t="s">
        <v>18</v>
      </c>
      <c r="B94" s="4" t="s">
        <v>67</v>
      </c>
      <c r="C94" s="6">
        <f>'Portaria 12X36 Noturno'!C93</f>
        <v>0</v>
      </c>
      <c r="D94" s="13">
        <f t="shared" si="2"/>
        <v>0</v>
      </c>
    </row>
    <row r="95" spans="1:6" ht="16.5" thickBot="1" x14ac:dyDescent="0.3">
      <c r="A95" s="3" t="s">
        <v>20</v>
      </c>
      <c r="B95" s="4" t="s">
        <v>22</v>
      </c>
      <c r="C95" s="6">
        <f>'Portaria 12X36 Noturno'!C94</f>
        <v>0</v>
      </c>
      <c r="D95" s="13">
        <f t="shared" si="2"/>
        <v>0</v>
      </c>
      <c r="F95" s="36"/>
    </row>
    <row r="96" spans="1:6" ht="16.5" thickBot="1" x14ac:dyDescent="0.3">
      <c r="A96" s="126" t="s">
        <v>38</v>
      </c>
      <c r="B96" s="127"/>
      <c r="C96" s="30">
        <f>SUM(C90:C95)</f>
        <v>0</v>
      </c>
      <c r="D96" s="31">
        <f>SUM(D90:D95)</f>
        <v>0</v>
      </c>
    </row>
    <row r="98" spans="1:4" x14ac:dyDescent="0.25">
      <c r="A98" s="130" t="s">
        <v>50</v>
      </c>
      <c r="B98" s="130"/>
      <c r="C98" s="130"/>
      <c r="D98" s="130"/>
    </row>
    <row r="99" spans="1:4" ht="16.5" thickBot="1" x14ac:dyDescent="0.3">
      <c r="A99" s="1"/>
    </row>
    <row r="100" spans="1:4" ht="16.5" thickBot="1" x14ac:dyDescent="0.3">
      <c r="A100" s="2" t="s">
        <v>51</v>
      </c>
      <c r="B100" s="11" t="s">
        <v>52</v>
      </c>
      <c r="C100" s="11" t="s">
        <v>31</v>
      </c>
      <c r="D100" s="11" t="s">
        <v>11</v>
      </c>
    </row>
    <row r="101" spans="1:4" ht="16.5" thickBot="1" x14ac:dyDescent="0.3">
      <c r="A101" s="3" t="s">
        <v>12</v>
      </c>
      <c r="B101" s="4" t="s">
        <v>63</v>
      </c>
      <c r="C101" s="6"/>
      <c r="D101" s="13"/>
    </row>
    <row r="102" spans="1:4" ht="16.5" thickBot="1" x14ac:dyDescent="0.3">
      <c r="A102" s="126" t="s">
        <v>1</v>
      </c>
      <c r="B102" s="127"/>
      <c r="C102" s="30">
        <f>SUM(C101)</f>
        <v>0</v>
      </c>
      <c r="D102" s="31">
        <f>SUM(D101)</f>
        <v>0</v>
      </c>
    </row>
    <row r="104" spans="1:4" x14ac:dyDescent="0.25">
      <c r="A104" s="130" t="s">
        <v>53</v>
      </c>
      <c r="B104" s="130"/>
      <c r="C104" s="130"/>
      <c r="D104" s="130"/>
    </row>
    <row r="105" spans="1:4" ht="16.5" thickBot="1" x14ac:dyDescent="0.3">
      <c r="A105" s="1"/>
    </row>
    <row r="106" spans="1:4" ht="16.5" thickBot="1" x14ac:dyDescent="0.3">
      <c r="A106" s="2">
        <v>4</v>
      </c>
      <c r="B106" s="11" t="s">
        <v>54</v>
      </c>
      <c r="C106" s="11" t="s">
        <v>11</v>
      </c>
    </row>
    <row r="107" spans="1:4" ht="16.5" thickBot="1" x14ac:dyDescent="0.3">
      <c r="A107" s="3" t="s">
        <v>48</v>
      </c>
      <c r="B107" s="4" t="s">
        <v>49</v>
      </c>
      <c r="C107" s="13">
        <f>$D$96</f>
        <v>0</v>
      </c>
    </row>
    <row r="108" spans="1:4" ht="16.5" thickBot="1" x14ac:dyDescent="0.3">
      <c r="A108" s="3" t="s">
        <v>51</v>
      </c>
      <c r="B108" s="4" t="s">
        <v>52</v>
      </c>
      <c r="C108" s="12">
        <f>$D$102</f>
        <v>0</v>
      </c>
    </row>
    <row r="109" spans="1:4" ht="16.5" thickBot="1" x14ac:dyDescent="0.3">
      <c r="A109" s="126" t="s">
        <v>1</v>
      </c>
      <c r="B109" s="127"/>
      <c r="C109" s="31">
        <f>SUM(C107:C108)</f>
        <v>0</v>
      </c>
    </row>
    <row r="110" spans="1:4" ht="16.5" thickBot="1" x14ac:dyDescent="0.3"/>
    <row r="111" spans="1:4" ht="16.5" thickBot="1" x14ac:dyDescent="0.3">
      <c r="A111" s="128" t="s">
        <v>81</v>
      </c>
      <c r="B111" s="129"/>
      <c r="C111" s="35">
        <f>(D37+D50+D82+C109)/C28</f>
        <v>0.44945427205121047</v>
      </c>
      <c r="D111" s="46"/>
    </row>
    <row r="113" spans="1:6" x14ac:dyDescent="0.25">
      <c r="A113" s="130" t="s">
        <v>55</v>
      </c>
      <c r="B113" s="130"/>
      <c r="C113" s="130"/>
      <c r="D113" s="130"/>
    </row>
    <row r="114" spans="1:6" ht="16.5" thickBot="1" x14ac:dyDescent="0.3"/>
    <row r="115" spans="1:6" ht="16.5" thickBot="1" x14ac:dyDescent="0.3">
      <c r="A115" s="2">
        <v>5</v>
      </c>
      <c r="B115" s="8" t="s">
        <v>5</v>
      </c>
      <c r="C115" s="11" t="s">
        <v>11</v>
      </c>
    </row>
    <row r="116" spans="1:6" ht="16.5" thickBot="1" x14ac:dyDescent="0.3">
      <c r="A116" s="3" t="s">
        <v>12</v>
      </c>
      <c r="B116" s="4" t="s">
        <v>93</v>
      </c>
      <c r="C116" s="12"/>
      <c r="F116" s="45"/>
    </row>
    <row r="117" spans="1:6" ht="16.5" thickBot="1" x14ac:dyDescent="0.3">
      <c r="A117" s="3" t="s">
        <v>13</v>
      </c>
      <c r="B117" s="4" t="s">
        <v>96</v>
      </c>
      <c r="C117" s="12"/>
    </row>
    <row r="118" spans="1:6" ht="16.5" thickBot="1" x14ac:dyDescent="0.3">
      <c r="A118" s="3" t="s">
        <v>15</v>
      </c>
      <c r="B118" s="4" t="s">
        <v>95</v>
      </c>
      <c r="C118" s="12"/>
    </row>
    <row r="119" spans="1:6" ht="16.5" thickBot="1" x14ac:dyDescent="0.3">
      <c r="A119" s="3" t="s">
        <v>17</v>
      </c>
      <c r="B119" s="4" t="s">
        <v>22</v>
      </c>
      <c r="C119" s="12"/>
    </row>
    <row r="120" spans="1:6" ht="16.5" thickBot="1" x14ac:dyDescent="0.3">
      <c r="A120" s="126" t="s">
        <v>38</v>
      </c>
      <c r="B120" s="127"/>
      <c r="C120" s="29">
        <f>SUM(C116:C119)</f>
        <v>0</v>
      </c>
    </row>
    <row r="121" spans="1:6" x14ac:dyDescent="0.25">
      <c r="A121" s="37"/>
    </row>
    <row r="123" spans="1:6" x14ac:dyDescent="0.25">
      <c r="A123" s="130" t="s">
        <v>56</v>
      </c>
      <c r="B123" s="130"/>
      <c r="C123" s="130"/>
      <c r="D123" s="130"/>
    </row>
    <row r="124" spans="1:6" ht="16.5" thickBot="1" x14ac:dyDescent="0.3"/>
    <row r="125" spans="1:6" ht="16.5" thickBot="1" x14ac:dyDescent="0.3">
      <c r="A125" s="2">
        <v>6</v>
      </c>
      <c r="B125" s="8" t="s">
        <v>6</v>
      </c>
      <c r="C125" s="11" t="s">
        <v>31</v>
      </c>
      <c r="D125" s="11" t="s">
        <v>11</v>
      </c>
    </row>
    <row r="126" spans="1:6" ht="16.5" thickBot="1" x14ac:dyDescent="0.3">
      <c r="A126" s="3" t="s">
        <v>12</v>
      </c>
      <c r="B126" s="4" t="s">
        <v>7</v>
      </c>
      <c r="C126" s="6">
        <f>'Portaria 12X36 Noturno'!C122</f>
        <v>0</v>
      </c>
      <c r="D126" s="12" t="e">
        <f>ROUND(C126*$C$142,2)</f>
        <v>#REF!</v>
      </c>
    </row>
    <row r="127" spans="1:6" ht="16.5" thickBot="1" x14ac:dyDescent="0.3">
      <c r="A127" s="3" t="s">
        <v>13</v>
      </c>
      <c r="B127" s="4" t="s">
        <v>8</v>
      </c>
      <c r="C127" s="6">
        <f>'Portaria 12X36 Noturno'!C123</f>
        <v>0</v>
      </c>
      <c r="D127" s="12" t="e">
        <f>ROUND(C127*($D$126+$C$142),2)</f>
        <v>#REF!</v>
      </c>
    </row>
    <row r="128" spans="1:6" ht="16.5" thickBot="1" x14ac:dyDescent="0.3">
      <c r="A128" s="3" t="s">
        <v>15</v>
      </c>
      <c r="B128" s="4" t="s">
        <v>97</v>
      </c>
      <c r="C128" s="34" t="e">
        <f>SUM(C129:C131)</f>
        <v>#REF!</v>
      </c>
      <c r="D128" s="12"/>
    </row>
    <row r="129" spans="1:7" ht="16.5" thickBot="1" x14ac:dyDescent="0.3">
      <c r="A129" s="3"/>
      <c r="B129" s="4" t="s">
        <v>85</v>
      </c>
      <c r="C129" s="6">
        <f>'Portaria 12X36 Noturno'!C125</f>
        <v>0</v>
      </c>
      <c r="D129" s="12" t="e">
        <f>ROUND(($D$126+$D$127+$C$142)/(1-$C$128)*C129,2)</f>
        <v>#REF!</v>
      </c>
    </row>
    <row r="130" spans="1:7" ht="16.5" thickBot="1" x14ac:dyDescent="0.3">
      <c r="A130" s="3"/>
      <c r="B130" s="4" t="s">
        <v>86</v>
      </c>
      <c r="C130" s="6">
        <f>'Portaria 12X36 Noturno'!C126</f>
        <v>0</v>
      </c>
      <c r="D130" s="12" t="e">
        <f>ROUND(($D$126+$D$127+$C$142)/(1-$C$128)*C130,2)</f>
        <v>#REF!</v>
      </c>
    </row>
    <row r="131" spans="1:7" ht="16.5" thickBot="1" x14ac:dyDescent="0.3">
      <c r="A131" s="3"/>
      <c r="B131" s="4" t="s">
        <v>87</v>
      </c>
      <c r="C131" s="6" t="e">
        <f>#REF!</f>
        <v>#REF!</v>
      </c>
      <c r="D131" s="12" t="e">
        <f>ROUND(($D$126+$D$127+$C$142)/(1-$C$128)*C131,2)</f>
        <v>#REF!</v>
      </c>
    </row>
    <row r="132" spans="1:7" ht="16.5" thickBot="1" x14ac:dyDescent="0.3">
      <c r="A132" s="126" t="s">
        <v>38</v>
      </c>
      <c r="B132" s="127"/>
      <c r="C132" s="30" t="e">
        <f>SUM(C126:C128)</f>
        <v>#REF!</v>
      </c>
      <c r="D132" s="29" t="e">
        <f>SUM(D126:D131)</f>
        <v>#REF!</v>
      </c>
    </row>
    <row r="134" spans="1:7" x14ac:dyDescent="0.25">
      <c r="A134" s="130" t="s">
        <v>57</v>
      </c>
      <c r="B134" s="130"/>
      <c r="C134" s="130"/>
      <c r="D134" s="130"/>
    </row>
    <row r="135" spans="1:7" ht="16.5" thickBot="1" x14ac:dyDescent="0.3"/>
    <row r="136" spans="1:7" ht="16.5" thickBot="1" x14ac:dyDescent="0.3">
      <c r="A136" s="2"/>
      <c r="B136" s="11" t="s">
        <v>58</v>
      </c>
      <c r="C136" s="11" t="s">
        <v>11</v>
      </c>
    </row>
    <row r="137" spans="1:7" ht="16.5" thickBot="1" x14ac:dyDescent="0.3">
      <c r="A137" s="10" t="s">
        <v>12</v>
      </c>
      <c r="B137" s="4" t="s">
        <v>9</v>
      </c>
      <c r="C137" s="15">
        <f>$C$28</f>
        <v>4761.53</v>
      </c>
    </row>
    <row r="138" spans="1:7" ht="16.5" thickBot="1" x14ac:dyDescent="0.3">
      <c r="A138" s="10" t="s">
        <v>13</v>
      </c>
      <c r="B138" s="4" t="s">
        <v>23</v>
      </c>
      <c r="C138" s="15" t="e">
        <f>$C$71</f>
        <v>#REF!</v>
      </c>
    </row>
    <row r="139" spans="1:7" ht="16.5" thickBot="1" x14ac:dyDescent="0.3">
      <c r="A139" s="10" t="s">
        <v>15</v>
      </c>
      <c r="B139" s="4" t="s">
        <v>44</v>
      </c>
      <c r="C139" s="15">
        <f>$D$82</f>
        <v>0</v>
      </c>
      <c r="E139" s="14"/>
    </row>
    <row r="140" spans="1:7" ht="16.5" thickBot="1" x14ac:dyDescent="0.3">
      <c r="A140" s="10" t="s">
        <v>17</v>
      </c>
      <c r="B140" s="4" t="s">
        <v>46</v>
      </c>
      <c r="C140" s="15">
        <f>$C$109</f>
        <v>0</v>
      </c>
      <c r="E140" s="17"/>
    </row>
    <row r="141" spans="1:7" ht="16.5" thickBot="1" x14ac:dyDescent="0.3">
      <c r="A141" s="10" t="s">
        <v>18</v>
      </c>
      <c r="B141" s="4" t="s">
        <v>55</v>
      </c>
      <c r="C141" s="16">
        <f>$C$120</f>
        <v>0</v>
      </c>
    </row>
    <row r="142" spans="1:7" ht="16.5" thickBot="1" x14ac:dyDescent="0.3">
      <c r="A142" s="126" t="s">
        <v>59</v>
      </c>
      <c r="B142" s="127"/>
      <c r="C142" s="33" t="e">
        <f>SUM(C137:C141)</f>
        <v>#REF!</v>
      </c>
    </row>
    <row r="143" spans="1:7" ht="16.5" thickBot="1" x14ac:dyDescent="0.3">
      <c r="A143" s="10" t="s">
        <v>20</v>
      </c>
      <c r="B143" s="4" t="s">
        <v>60</v>
      </c>
      <c r="C143" s="15" t="e">
        <f>$D$132</f>
        <v>#REF!</v>
      </c>
      <c r="F143" s="50" t="e">
        <f>#REF!</f>
        <v>#REF!</v>
      </c>
      <c r="G143" s="9" t="s">
        <v>114</v>
      </c>
    </row>
    <row r="144" spans="1:7" ht="16.5" thickBot="1" x14ac:dyDescent="0.3">
      <c r="A144" s="126" t="s">
        <v>61</v>
      </c>
      <c r="B144" s="127"/>
      <c r="C144" s="33" t="e">
        <f>SUM(C142:C143)</f>
        <v>#REF!</v>
      </c>
      <c r="F144" s="51" t="e">
        <f>ROUND(C144/F143,2)</f>
        <v>#REF!</v>
      </c>
      <c r="G144" s="52" t="s">
        <v>113</v>
      </c>
    </row>
    <row r="145" spans="1:3" x14ac:dyDescent="0.25">
      <c r="B145" s="39" t="s">
        <v>83</v>
      </c>
      <c r="C145" s="38" t="e">
        <f>ROUND($C$144/$C$22,2)</f>
        <v>#REF!</v>
      </c>
    </row>
    <row r="147" spans="1:3" x14ac:dyDescent="0.25">
      <c r="A147" s="9" t="e">
        <f>#REF!</f>
        <v>#REF!</v>
      </c>
    </row>
    <row r="152" spans="1:3" x14ac:dyDescent="0.25">
      <c r="A152" s="9" t="e">
        <f>#REF!</f>
        <v>#REF!</v>
      </c>
    </row>
    <row r="153" spans="1:3" x14ac:dyDescent="0.25">
      <c r="A153" s="9" t="e">
        <f>#REF!</f>
        <v>#REF!</v>
      </c>
    </row>
  </sheetData>
  <mergeCells count="44">
    <mergeCell ref="C13:D13"/>
    <mergeCell ref="A1:D1"/>
    <mergeCell ref="A2:D2"/>
    <mergeCell ref="A3:D3"/>
    <mergeCell ref="A4:D4"/>
    <mergeCell ref="A5:D5"/>
    <mergeCell ref="A6:D6"/>
    <mergeCell ref="C7:D7"/>
    <mergeCell ref="C8:D8"/>
    <mergeCell ref="C9:D9"/>
    <mergeCell ref="C10:D10"/>
    <mergeCell ref="A12:D12"/>
    <mergeCell ref="A52:D52"/>
    <mergeCell ref="C14:D14"/>
    <mergeCell ref="C15:D15"/>
    <mergeCell ref="C16:D16"/>
    <mergeCell ref="C17:D17"/>
    <mergeCell ref="A19:D19"/>
    <mergeCell ref="A28:B28"/>
    <mergeCell ref="A30:C30"/>
    <mergeCell ref="A32:C32"/>
    <mergeCell ref="A37:B37"/>
    <mergeCell ref="A39:D39"/>
    <mergeCell ref="A50:B50"/>
    <mergeCell ref="A109:B109"/>
    <mergeCell ref="A63:B63"/>
    <mergeCell ref="A65:D65"/>
    <mergeCell ref="A71:B71"/>
    <mergeCell ref="A73:D73"/>
    <mergeCell ref="A82:B82"/>
    <mergeCell ref="A85:D85"/>
    <mergeCell ref="A87:D87"/>
    <mergeCell ref="A96:B96"/>
    <mergeCell ref="A98:D98"/>
    <mergeCell ref="A102:B102"/>
    <mergeCell ref="A104:D104"/>
    <mergeCell ref="A142:B142"/>
    <mergeCell ref="A144:B144"/>
    <mergeCell ref="A111:B111"/>
    <mergeCell ref="A113:D113"/>
    <mergeCell ref="A120:B120"/>
    <mergeCell ref="A123:D123"/>
    <mergeCell ref="A132:B132"/>
    <mergeCell ref="A134:D134"/>
  </mergeCells>
  <pageMargins left="0.51181102362204722" right="0.51181102362204722" top="1.5748031496062993" bottom="0.78740157480314965" header="0.31496062992125984" footer="0.31496062992125984"/>
  <pageSetup paperSize="9" scale="78" orientation="portrait" r:id="rId1"/>
  <headerFooter>
    <oddHeader>&amp;C&amp;G</oddHeader>
  </headerFooter>
  <rowBreaks count="2" manualBreakCount="2">
    <brk id="50" max="3" man="1"/>
    <brk id="102" max="3" man="1"/>
  </rowBreaks>
  <ignoredErrors>
    <ignoredError sqref="C7:D7 C9:D10 D8 A4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Portaria 12X36 Noturno</vt:lpstr>
      <vt:lpstr>Portaria 12X36 Diurno</vt:lpstr>
      <vt:lpstr>UNIFORMES</vt:lpstr>
      <vt:lpstr>EQUIPAMENTOS</vt:lpstr>
      <vt:lpstr>PREPOSTO</vt:lpstr>
      <vt:lpstr>'Portaria 12X36 Diurno'!Area_de_impressao</vt:lpstr>
      <vt:lpstr>'Portaria 12X36 Noturno'!Area_de_impressao</vt:lpstr>
      <vt:lpstr>PREPOSTO!Area_de_impressao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Fernanda R. Ribeiro</cp:lastModifiedBy>
  <cp:lastPrinted>2023-09-15T13:39:39Z</cp:lastPrinted>
  <dcterms:created xsi:type="dcterms:W3CDTF">2018-01-23T19:35:16Z</dcterms:created>
  <dcterms:modified xsi:type="dcterms:W3CDTF">2023-09-15T14:25:02Z</dcterms:modified>
</cp:coreProperties>
</file>